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2617" documentId="11_51188871D8375EF3EA5F6815935B9E524F95F089" xr6:coauthVersionLast="47" xr6:coauthVersionMax="47" xr10:uidLastSave="{6BB2C232-29EE-4AE1-88DD-AD046E434FC5}"/>
  <bookViews>
    <workbookView xWindow="-98" yWindow="-98" windowWidth="21795" windowHeight="13875" xr2:uid="{00000000-000D-0000-FFFF-FFFF00000000}"/>
  </bookViews>
  <sheets>
    <sheet name="使い方" sheetId="4" r:id="rId1"/>
    <sheet name="【入力例】STEP1" sheetId="1" r:id="rId2"/>
    <sheet name="【入力例】STEP２" sheetId="3" r:id="rId3"/>
    <sheet name="【入力用シート】STEP1 " sheetId="6" r:id="rId4"/>
    <sheet name="【入力用シート】STEP２" sheetId="7" r:id="rId5"/>
  </sheets>
  <definedNames>
    <definedName name="_xlnm.Print_Area" localSheetId="3">'【入力用シート】STEP1 '!$A$1:$U$47</definedName>
    <definedName name="_xlnm.Print_Area" localSheetId="4">【入力用シート】STEP２!$A$1:$U$88</definedName>
    <definedName name="_xlnm.Print_Area" localSheetId="1">【入力例】STEP1!$A$1:$U$47</definedName>
    <definedName name="_xlnm.Print_Area" localSheetId="2">【入力例】STEP２!$A$1:$U$88</definedName>
    <definedName name="_xlnm.Print_Area" localSheetId="0">使い方!$A$1:$BC$114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7" l="1"/>
  <c r="R15" i="7"/>
  <c r="R17" i="3"/>
  <c r="R15" i="3"/>
  <c r="R47" i="7" l="1"/>
  <c r="R47" i="3"/>
  <c r="H10" i="1" l="1"/>
  <c r="S79" i="7" l="1"/>
  <c r="S65" i="7"/>
  <c r="N50" i="7"/>
  <c r="R48" i="7"/>
  <c r="N48" i="7"/>
  <c r="J47" i="7"/>
  <c r="N47" i="7" s="1"/>
  <c r="R45" i="7"/>
  <c r="J45" i="7"/>
  <c r="N45" i="7" s="1"/>
  <c r="R35" i="7"/>
  <c r="N35" i="7"/>
  <c r="N31" i="7"/>
  <c r="J29" i="7"/>
  <c r="N29" i="7" s="1"/>
  <c r="F19" i="7"/>
  <c r="L18" i="7"/>
  <c r="N18" i="7" s="1"/>
  <c r="F18" i="7"/>
  <c r="L17" i="7"/>
  <c r="J17" i="7"/>
  <c r="F17" i="7"/>
  <c r="F16" i="7"/>
  <c r="L15" i="7"/>
  <c r="J15" i="7"/>
  <c r="F15" i="7"/>
  <c r="M6" i="7"/>
  <c r="P64" i="7" s="1"/>
  <c r="H44" i="6"/>
  <c r="K44" i="6" s="1"/>
  <c r="M44" i="6" s="1"/>
  <c r="H43" i="6"/>
  <c r="H42" i="6"/>
  <c r="H41" i="6"/>
  <c r="H40" i="6"/>
  <c r="K40" i="6" s="1"/>
  <c r="M40" i="6" s="1"/>
  <c r="D75" i="7" s="1"/>
  <c r="H75" i="7" s="1"/>
  <c r="H39" i="6"/>
  <c r="H36" i="6"/>
  <c r="H35" i="6"/>
  <c r="K35" i="6" s="1"/>
  <c r="M35" i="6" s="1"/>
  <c r="D63" i="7" s="1"/>
  <c r="H63" i="7" s="1"/>
  <c r="H34" i="6"/>
  <c r="K34" i="6" s="1"/>
  <c r="H33" i="6"/>
  <c r="H31" i="6"/>
  <c r="K31" i="6" s="1"/>
  <c r="M31" i="6" s="1"/>
  <c r="D51" i="7" s="1"/>
  <c r="H30" i="6"/>
  <c r="K30" i="6" s="1"/>
  <c r="H29" i="6"/>
  <c r="H28" i="6"/>
  <c r="H27" i="6"/>
  <c r="K27" i="6" s="1"/>
  <c r="M27" i="6" s="1"/>
  <c r="H26" i="6"/>
  <c r="K26" i="6" s="1"/>
  <c r="H25" i="6"/>
  <c r="H24" i="6"/>
  <c r="H22" i="6"/>
  <c r="K22" i="6" s="1"/>
  <c r="H21" i="6"/>
  <c r="H20" i="6"/>
  <c r="H19" i="6"/>
  <c r="K19" i="6" s="1"/>
  <c r="M19" i="6" s="1"/>
  <c r="D32" i="7" s="1"/>
  <c r="H32" i="7" s="1"/>
  <c r="H18" i="6"/>
  <c r="K18" i="6" s="1"/>
  <c r="M18" i="6" s="1"/>
  <c r="D31" i="7" s="1"/>
  <c r="H17" i="6"/>
  <c r="K17" i="6" s="1"/>
  <c r="H16" i="6"/>
  <c r="H14" i="6"/>
  <c r="K14" i="6" s="1"/>
  <c r="M14" i="6" s="1"/>
  <c r="D19" i="7" s="1"/>
  <c r="H13" i="6"/>
  <c r="K13" i="6" s="1"/>
  <c r="H12" i="6"/>
  <c r="H11" i="6"/>
  <c r="K11" i="6" s="1"/>
  <c r="M11" i="6" s="1"/>
  <c r="D16" i="7" s="1"/>
  <c r="H10" i="6"/>
  <c r="P17" i="7" l="1"/>
  <c r="P32" i="7"/>
  <c r="Q32" i="7" s="1"/>
  <c r="P46" i="7"/>
  <c r="P74" i="7"/>
  <c r="P50" i="7"/>
  <c r="P15" i="7"/>
  <c r="P33" i="7"/>
  <c r="P75" i="7"/>
  <c r="Q75" i="7" s="1"/>
  <c r="P30" i="7"/>
  <c r="P18" i="7"/>
  <c r="P34" i="7"/>
  <c r="P76" i="7"/>
  <c r="P16" i="7"/>
  <c r="P48" i="7"/>
  <c r="P77" i="7"/>
  <c r="P19" i="7"/>
  <c r="P35" i="7"/>
  <c r="P78" i="7"/>
  <c r="H16" i="7"/>
  <c r="Q16" i="7" s="1"/>
  <c r="N15" i="7"/>
  <c r="S15" i="7" s="1"/>
  <c r="S35" i="7"/>
  <c r="R31" i="7"/>
  <c r="S31" i="7" s="1"/>
  <c r="H31" i="7"/>
  <c r="K36" i="6"/>
  <c r="M36" i="6" s="1"/>
  <c r="D64" i="7" s="1"/>
  <c r="H64" i="7" s="1"/>
  <c r="Q64" i="7" s="1"/>
  <c r="H15" i="6"/>
  <c r="S48" i="7"/>
  <c r="N17" i="7"/>
  <c r="S17" i="7" s="1"/>
  <c r="H19" i="7"/>
  <c r="Q19" i="7" s="1"/>
  <c r="H45" i="6"/>
  <c r="K41" i="6"/>
  <c r="M41" i="6" s="1"/>
  <c r="D76" i="7" s="1"/>
  <c r="H76" i="7" s="1"/>
  <c r="Q76" i="7" s="1"/>
  <c r="K28" i="6"/>
  <c r="M28" i="6" s="1"/>
  <c r="D48" i="7" s="1"/>
  <c r="H32" i="6"/>
  <c r="K24" i="6"/>
  <c r="M24" i="6" s="1"/>
  <c r="D45" i="7" s="1"/>
  <c r="H23" i="6"/>
  <c r="K20" i="6"/>
  <c r="M20" i="6" s="1"/>
  <c r="D33" i="7" s="1"/>
  <c r="H33" i="7" s="1"/>
  <c r="Q33" i="7" s="1"/>
  <c r="K10" i="6"/>
  <c r="M10" i="6" s="1"/>
  <c r="D15" i="7" s="1"/>
  <c r="H15" i="7" s="1"/>
  <c r="Q15" i="7" s="1"/>
  <c r="S47" i="7"/>
  <c r="S45" i="7"/>
  <c r="P31" i="7"/>
  <c r="P45" i="7"/>
  <c r="P47" i="7"/>
  <c r="P51" i="7"/>
  <c r="P29" i="7"/>
  <c r="P49" i="7"/>
  <c r="P61" i="7"/>
  <c r="P62" i="7"/>
  <c r="P63" i="7"/>
  <c r="Q63" i="7" s="1"/>
  <c r="H38" i="6"/>
  <c r="K39" i="6"/>
  <c r="M39" i="6" s="1"/>
  <c r="D74" i="7" s="1"/>
  <c r="H74" i="7" s="1"/>
  <c r="K43" i="6"/>
  <c r="M43" i="6" s="1"/>
  <c r="D78" i="7" s="1"/>
  <c r="H78" i="7" s="1"/>
  <c r="K12" i="6"/>
  <c r="M12" i="6" s="1"/>
  <c r="D17" i="7" s="1"/>
  <c r="H17" i="7" s="1"/>
  <c r="Q17" i="7" s="1"/>
  <c r="M13" i="6"/>
  <c r="D18" i="7" s="1"/>
  <c r="K16" i="6"/>
  <c r="M16" i="6" s="1"/>
  <c r="D29" i="7" s="1"/>
  <c r="M17" i="6"/>
  <c r="D30" i="7" s="1"/>
  <c r="H30" i="7" s="1"/>
  <c r="Q30" i="7" s="1"/>
  <c r="K21" i="6"/>
  <c r="M21" i="6" s="1"/>
  <c r="D34" i="7" s="1"/>
  <c r="H34" i="7" s="1"/>
  <c r="M22" i="6"/>
  <c r="D35" i="7" s="1"/>
  <c r="H35" i="7" s="1"/>
  <c r="Q35" i="7" s="1"/>
  <c r="K25" i="6"/>
  <c r="M25" i="6" s="1"/>
  <c r="D46" i="7" s="1"/>
  <c r="M26" i="6"/>
  <c r="D47" i="7" s="1"/>
  <c r="K29" i="6"/>
  <c r="M29" i="6" s="1"/>
  <c r="D49" i="7" s="1"/>
  <c r="M30" i="6"/>
  <c r="D50" i="7" s="1"/>
  <c r="K33" i="6"/>
  <c r="M34" i="6"/>
  <c r="D62" i="7" s="1"/>
  <c r="H62" i="7" s="1"/>
  <c r="K42" i="6"/>
  <c r="M42" i="6" s="1"/>
  <c r="D77" i="7" s="1"/>
  <c r="H77" i="7" s="1"/>
  <c r="Q77" i="7" s="1"/>
  <c r="M6" i="3"/>
  <c r="Q34" i="7" l="1"/>
  <c r="K38" i="6"/>
  <c r="Q78" i="7"/>
  <c r="R18" i="7"/>
  <c r="S18" i="7" s="1"/>
  <c r="Q31" i="7"/>
  <c r="Q74" i="7"/>
  <c r="Q79" i="7" s="1"/>
  <c r="P83" i="7" s="1"/>
  <c r="H79" i="7"/>
  <c r="P81" i="7" s="1"/>
  <c r="Q62" i="7"/>
  <c r="R29" i="7"/>
  <c r="S29" i="7" s="1"/>
  <c r="S36" i="7" s="1"/>
  <c r="H29" i="7"/>
  <c r="H36" i="7" s="1"/>
  <c r="P38" i="7" s="1"/>
  <c r="H18" i="7"/>
  <c r="H20" i="7" s="1"/>
  <c r="P22" i="7" s="1"/>
  <c r="S20" i="7"/>
  <c r="K32" i="6"/>
  <c r="H46" i="6"/>
  <c r="M32" i="6"/>
  <c r="M45" i="6"/>
  <c r="M23" i="6"/>
  <c r="K23" i="6"/>
  <c r="K45" i="6"/>
  <c r="K15" i="6"/>
  <c r="M15" i="6" s="1"/>
  <c r="M33" i="6"/>
  <c r="Q18" i="7" l="1"/>
  <c r="Q20" i="7" s="1"/>
  <c r="P24" i="7" s="1"/>
  <c r="M38" i="6"/>
  <c r="D61" i="7"/>
  <c r="H61" i="7" s="1"/>
  <c r="Q29" i="7"/>
  <c r="Q36" i="7" s="1"/>
  <c r="P40" i="7" s="1"/>
  <c r="M46" i="6"/>
  <c r="K46" i="6"/>
  <c r="H65" i="7" l="1"/>
  <c r="P67" i="7" s="1"/>
  <c r="Q61" i="7"/>
  <c r="Q65" i="7" s="1"/>
  <c r="P69" i="7" s="1"/>
  <c r="N50" i="3"/>
  <c r="J47" i="3"/>
  <c r="J45" i="3"/>
  <c r="N45" i="3" s="1"/>
  <c r="P63" i="3"/>
  <c r="R48" i="3"/>
  <c r="R45" i="3"/>
  <c r="R35" i="3"/>
  <c r="L18" i="3"/>
  <c r="L17" i="3"/>
  <c r="L15" i="3"/>
  <c r="F16" i="3"/>
  <c r="F17" i="3"/>
  <c r="F18" i="3"/>
  <c r="F19" i="3"/>
  <c r="F15" i="3"/>
  <c r="P77" i="3" l="1"/>
  <c r="P76" i="3"/>
  <c r="P74" i="3"/>
  <c r="P75" i="3"/>
  <c r="P78" i="3"/>
  <c r="P16" i="3"/>
  <c r="P64" i="3"/>
  <c r="P62" i="3"/>
  <c r="P61" i="3"/>
  <c r="P29" i="3"/>
  <c r="P32" i="3"/>
  <c r="P45" i="3"/>
  <c r="P48" i="3"/>
  <c r="P35" i="3"/>
  <c r="P31" i="3"/>
  <c r="P51" i="3"/>
  <c r="P47" i="3"/>
  <c r="P34" i="3"/>
  <c r="P30" i="3"/>
  <c r="P50" i="3"/>
  <c r="P46" i="3"/>
  <c r="P33" i="3"/>
  <c r="P49" i="3"/>
  <c r="P17" i="3"/>
  <c r="P19" i="3"/>
  <c r="P18" i="3"/>
  <c r="P15" i="3"/>
  <c r="J29" i="3"/>
  <c r="N29" i="3" s="1"/>
  <c r="J17" i="3"/>
  <c r="J15" i="3"/>
  <c r="H26" i="1"/>
  <c r="S79" i="3"/>
  <c r="S65" i="3"/>
  <c r="N48" i="3"/>
  <c r="S48" i="3" s="1"/>
  <c r="N47" i="3"/>
  <c r="S45" i="3"/>
  <c r="N35" i="3"/>
  <c r="S35" i="3" s="1"/>
  <c r="N31" i="3"/>
  <c r="N18" i="3"/>
  <c r="H11" i="1"/>
  <c r="N15" i="3" l="1"/>
  <c r="S15" i="3" s="1"/>
  <c r="N17" i="3"/>
  <c r="S17" i="3" s="1"/>
  <c r="K26" i="1"/>
  <c r="M26" i="1" s="1"/>
  <c r="S47" i="3"/>
  <c r="H42" i="1"/>
  <c r="K42" i="1" s="1"/>
  <c r="M42" i="1" s="1"/>
  <c r="D77" i="3" s="1"/>
  <c r="H77" i="3" s="1"/>
  <c r="Q77" i="3" s="1"/>
  <c r="H31" i="1"/>
  <c r="K31" i="1" s="1"/>
  <c r="H30" i="1"/>
  <c r="K30" i="1" s="1"/>
  <c r="H29" i="1"/>
  <c r="K29" i="1" s="1"/>
  <c r="H21" i="1"/>
  <c r="K21" i="1" s="1"/>
  <c r="M21" i="1" s="1"/>
  <c r="D34" i="3" s="1"/>
  <c r="H34" i="3" s="1"/>
  <c r="Q34" i="3" s="1"/>
  <c r="H20" i="1"/>
  <c r="H47" i="7" l="1"/>
  <c r="Q47" i="7" s="1"/>
  <c r="D47" i="3"/>
  <c r="M29" i="1"/>
  <c r="M31" i="1"/>
  <c r="D51" i="3" s="1"/>
  <c r="M30" i="1"/>
  <c r="K20" i="1"/>
  <c r="M20" i="1" s="1"/>
  <c r="D33" i="3" s="1"/>
  <c r="H33" i="3" s="1"/>
  <c r="Q33" i="3" s="1"/>
  <c r="H36" i="1"/>
  <c r="H35" i="1"/>
  <c r="H34" i="1"/>
  <c r="H33" i="1"/>
  <c r="H51" i="7" l="1"/>
  <c r="Q51" i="7" s="1"/>
  <c r="H51" i="3"/>
  <c r="Q51" i="3" s="1"/>
  <c r="D50" i="3"/>
  <c r="H49" i="7"/>
  <c r="Q49" i="7" s="1"/>
  <c r="D49" i="3"/>
  <c r="H49" i="3" s="1"/>
  <c r="Q49" i="3" s="1"/>
  <c r="K36" i="1"/>
  <c r="M36" i="1" s="1"/>
  <c r="D64" i="3" s="1"/>
  <c r="H64" i="3" s="1"/>
  <c r="Q64" i="3" s="1"/>
  <c r="K35" i="1"/>
  <c r="M35" i="1" s="1"/>
  <c r="D63" i="3" s="1"/>
  <c r="H63" i="3" s="1"/>
  <c r="Q63" i="3" s="1"/>
  <c r="K34" i="1"/>
  <c r="M34" i="1" s="1"/>
  <c r="D62" i="3" s="1"/>
  <c r="H62" i="3" s="1"/>
  <c r="Q62" i="3" s="1"/>
  <c r="K33" i="1"/>
  <c r="M33" i="1" s="1"/>
  <c r="D61" i="3" s="1"/>
  <c r="H61" i="3" s="1"/>
  <c r="H22" i="1"/>
  <c r="H19" i="1"/>
  <c r="H18" i="1"/>
  <c r="H17" i="1"/>
  <c r="H16" i="1"/>
  <c r="H50" i="3" l="1"/>
  <c r="Q50" i="3" s="1"/>
  <c r="R50" i="3"/>
  <c r="S50" i="3" s="1"/>
  <c r="S52" i="3" s="1"/>
  <c r="R50" i="7"/>
  <c r="S50" i="7" s="1"/>
  <c r="S52" i="7" s="1"/>
  <c r="H50" i="7"/>
  <c r="Q61" i="3"/>
  <c r="Q65" i="3" s="1"/>
  <c r="P69" i="3" s="1"/>
  <c r="H65" i="3"/>
  <c r="P67" i="3" s="1"/>
  <c r="M38" i="1"/>
  <c r="K19" i="1"/>
  <c r="M19" i="1" s="1"/>
  <c r="D32" i="3" s="1"/>
  <c r="H32" i="3" s="1"/>
  <c r="Q32" i="3" s="1"/>
  <c r="K17" i="1"/>
  <c r="M17" i="1" s="1"/>
  <c r="D30" i="3" s="1"/>
  <c r="H30" i="3" s="1"/>
  <c r="Q30" i="3" s="1"/>
  <c r="K18" i="1"/>
  <c r="M18" i="1" s="1"/>
  <c r="D31" i="3" s="1"/>
  <c r="K22" i="1"/>
  <c r="M22" i="1" s="1"/>
  <c r="D35" i="3" s="1"/>
  <c r="H35" i="3" s="1"/>
  <c r="Q35" i="3" s="1"/>
  <c r="H23" i="1"/>
  <c r="K38" i="1"/>
  <c r="H38" i="1"/>
  <c r="K16" i="1"/>
  <c r="H44" i="1"/>
  <c r="H43" i="1"/>
  <c r="H41" i="1"/>
  <c r="H40" i="1"/>
  <c r="H39" i="1"/>
  <c r="K39" i="1" s="1"/>
  <c r="H28" i="1"/>
  <c r="H27" i="1"/>
  <c r="H25" i="1"/>
  <c r="H24" i="1"/>
  <c r="H14" i="1"/>
  <c r="H13" i="1"/>
  <c r="H12" i="1"/>
  <c r="H15" i="1" s="1"/>
  <c r="K11" i="1"/>
  <c r="M11" i="1" s="1"/>
  <c r="D16" i="3" s="1"/>
  <c r="H16" i="3" s="1"/>
  <c r="Q16" i="3" s="1"/>
  <c r="K10" i="1"/>
  <c r="M10" i="1" s="1"/>
  <c r="D15" i="3" s="1"/>
  <c r="H15" i="3" s="1"/>
  <c r="Q15" i="3" s="1"/>
  <c r="Q50" i="7" l="1"/>
  <c r="H31" i="3"/>
  <c r="Q31" i="3" s="1"/>
  <c r="R31" i="3"/>
  <c r="S31" i="3" s="1"/>
  <c r="K44" i="1"/>
  <c r="M44" i="1" s="1"/>
  <c r="K43" i="1"/>
  <c r="M43" i="1" s="1"/>
  <c r="D78" i="3" s="1"/>
  <c r="H78" i="3" s="1"/>
  <c r="Q78" i="3" s="1"/>
  <c r="K41" i="1"/>
  <c r="M41" i="1" s="1"/>
  <c r="D76" i="3" s="1"/>
  <c r="H76" i="3" s="1"/>
  <c r="Q76" i="3" s="1"/>
  <c r="K40" i="1"/>
  <c r="M40" i="1" s="1"/>
  <c r="D75" i="3" s="1"/>
  <c r="H75" i="3" s="1"/>
  <c r="Q75" i="3" s="1"/>
  <c r="K27" i="1"/>
  <c r="K25" i="1"/>
  <c r="K28" i="1"/>
  <c r="K24" i="1"/>
  <c r="K23" i="1"/>
  <c r="M16" i="1"/>
  <c r="K13" i="1"/>
  <c r="M13" i="1" s="1"/>
  <c r="D18" i="3" s="1"/>
  <c r="K14" i="1"/>
  <c r="M14" i="1" s="1"/>
  <c r="D19" i="3" s="1"/>
  <c r="H19" i="3" s="1"/>
  <c r="Q19" i="3" s="1"/>
  <c r="K12" i="1"/>
  <c r="H45" i="1"/>
  <c r="H32" i="1"/>
  <c r="H46" i="1" s="1"/>
  <c r="M28" i="1" l="1"/>
  <c r="M27" i="1"/>
  <c r="H47" i="3"/>
  <c r="Q47" i="3" s="1"/>
  <c r="M25" i="1"/>
  <c r="M24" i="1"/>
  <c r="H18" i="3"/>
  <c r="Q18" i="3" s="1"/>
  <c r="R18" i="3"/>
  <c r="S18" i="3" s="1"/>
  <c r="S20" i="3" s="1"/>
  <c r="M23" i="1"/>
  <c r="D29" i="3"/>
  <c r="K45" i="1"/>
  <c r="M39" i="1"/>
  <c r="D74" i="3" s="1"/>
  <c r="H74" i="3" s="1"/>
  <c r="K32" i="1"/>
  <c r="K15" i="1"/>
  <c r="M15" i="1" s="1"/>
  <c r="M12" i="1"/>
  <c r="D17" i="3" s="1"/>
  <c r="H17" i="3" s="1"/>
  <c r="M32" i="1" l="1"/>
  <c r="H45" i="7"/>
  <c r="D45" i="3"/>
  <c r="H45" i="3" s="1"/>
  <c r="H46" i="7"/>
  <c r="Q46" i="7" s="1"/>
  <c r="D46" i="3"/>
  <c r="H46" i="3" s="1"/>
  <c r="Q46" i="3" s="1"/>
  <c r="H48" i="7"/>
  <c r="Q48" i="7" s="1"/>
  <c r="D48" i="3"/>
  <c r="H48" i="3" s="1"/>
  <c r="Q48" i="3" s="1"/>
  <c r="Q74" i="3"/>
  <c r="Q79" i="3" s="1"/>
  <c r="P83" i="3" s="1"/>
  <c r="H79" i="3"/>
  <c r="P81" i="3" s="1"/>
  <c r="H29" i="3"/>
  <c r="R29" i="3"/>
  <c r="S29" i="3" s="1"/>
  <c r="S36" i="3" s="1"/>
  <c r="Q17" i="3"/>
  <c r="Q20" i="3" s="1"/>
  <c r="P24" i="3" s="1"/>
  <c r="H20" i="3"/>
  <c r="P22" i="3" s="1"/>
  <c r="K46" i="1"/>
  <c r="M45" i="1"/>
  <c r="M46" i="1" s="1"/>
  <c r="H52" i="3" l="1"/>
  <c r="P54" i="3" s="1"/>
  <c r="Q29" i="3"/>
  <c r="Q36" i="3" s="1"/>
  <c r="H36" i="3"/>
  <c r="Q45" i="3"/>
  <c r="Q52" i="3" s="1"/>
  <c r="P56" i="3" s="1"/>
  <c r="Q45" i="7"/>
  <c r="Q52" i="7" s="1"/>
  <c r="P56" i="7" s="1"/>
  <c r="P87" i="7" s="1"/>
  <c r="H52" i="7"/>
  <c r="P54" i="7" s="1"/>
  <c r="P85" i="7" s="1"/>
  <c r="P38" i="3"/>
  <c r="P85" i="3" s="1"/>
  <c r="P40" i="3"/>
  <c r="P87" i="3" l="1"/>
</calcChain>
</file>

<file path=xl/sharedStrings.xml><?xml version="1.0" encoding="utf-8"?>
<sst xmlns="http://schemas.openxmlformats.org/spreadsheetml/2006/main" count="1266" uniqueCount="148">
  <si>
    <t>会社名：</t>
    <rPh sb="0" eb="2">
      <t>カイシャ</t>
    </rPh>
    <rPh sb="2" eb="3">
      <t>メイ</t>
    </rPh>
    <phoneticPr fontId="2"/>
  </si>
  <si>
    <t>評価担当者：</t>
    <rPh sb="0" eb="2">
      <t>ヒョウカ</t>
    </rPh>
    <rPh sb="2" eb="5">
      <t>タントウシャ</t>
    </rPh>
    <phoneticPr fontId="2"/>
  </si>
  <si>
    <t>現在の
業務時間</t>
    <rPh sb="0" eb="2">
      <t>ゲンザイ</t>
    </rPh>
    <rPh sb="4" eb="6">
      <t>ギョウム</t>
    </rPh>
    <rPh sb="6" eb="8">
      <t>ジカン</t>
    </rPh>
    <phoneticPr fontId="2"/>
  </si>
  <si>
    <t>時間削減効果の目安</t>
    <rPh sb="0" eb="2">
      <t>ジカン</t>
    </rPh>
    <rPh sb="2" eb="4">
      <t>サクゲン</t>
    </rPh>
    <rPh sb="4" eb="6">
      <t>コウカ</t>
    </rPh>
    <rPh sb="7" eb="9">
      <t>メヤス</t>
    </rPh>
    <phoneticPr fontId="2"/>
  </si>
  <si>
    <t>実現システム</t>
    <rPh sb="0" eb="2">
      <t>ジツゲン</t>
    </rPh>
    <phoneticPr fontId="2"/>
  </si>
  <si>
    <t>削減率</t>
    <rPh sb="0" eb="2">
      <t>サクゲン</t>
    </rPh>
    <rPh sb="2" eb="3">
      <t>リツ</t>
    </rPh>
    <phoneticPr fontId="2"/>
  </si>
  <si>
    <t>日</t>
    <rPh sb="0" eb="1">
      <t>ヒ</t>
    </rPh>
    <phoneticPr fontId="2"/>
  </si>
  <si>
    <t>時間</t>
    <rPh sb="0" eb="2">
      <t>ジカン</t>
    </rPh>
    <phoneticPr fontId="2"/>
  </si>
  <si>
    <t>分</t>
    <rPh sb="0" eb="1">
      <t>フン</t>
    </rPh>
    <phoneticPr fontId="2"/>
  </si>
  <si>
    <t>▶</t>
  </si>
  <si>
    <t>合計</t>
    <rPh sb="0" eb="2">
      <t>ゴウケイ</t>
    </rPh>
    <phoneticPr fontId="2"/>
  </si>
  <si>
    <t>業務時間合計</t>
    <rPh sb="0" eb="2">
      <t>ギョウム</t>
    </rPh>
    <rPh sb="2" eb="4">
      <t>ジカン</t>
    </rPh>
    <rPh sb="4" eb="6">
      <t>ゴウケイ</t>
    </rPh>
    <phoneticPr fontId="2"/>
  </si>
  <si>
    <t>入力内容のチェック</t>
    <rPh sb="0" eb="2">
      <t>ニュウリョク</t>
    </rPh>
    <rPh sb="2" eb="4">
      <t>ナイヨウ</t>
    </rPh>
    <phoneticPr fontId="2"/>
  </si>
  <si>
    <t>スタイル</t>
    <phoneticPr fontId="2"/>
  </si>
  <si>
    <t>①給与明細配付
　自動化スタイル</t>
    <rPh sb="1" eb="3">
      <t>キュウヨ</t>
    </rPh>
    <rPh sb="3" eb="5">
      <t>メイサイ</t>
    </rPh>
    <rPh sb="5" eb="7">
      <t>ハイフ</t>
    </rPh>
    <rPh sb="9" eb="12">
      <t>ジドウカ</t>
    </rPh>
    <phoneticPr fontId="2"/>
  </si>
  <si>
    <t>専用用紙への印刷</t>
    <rPh sb="0" eb="2">
      <t>センヨウ</t>
    </rPh>
    <rPh sb="2" eb="4">
      <t>ヨウシ</t>
    </rPh>
    <rPh sb="6" eb="8">
      <t>インサツ</t>
    </rPh>
    <phoneticPr fontId="2"/>
  </si>
  <si>
    <t>仕分け</t>
    <rPh sb="0" eb="2">
      <t>シワ</t>
    </rPh>
    <phoneticPr fontId="2"/>
  </si>
  <si>
    <t>封入・封かん</t>
    <rPh sb="0" eb="2">
      <t>フウニュウ</t>
    </rPh>
    <rPh sb="3" eb="4">
      <t>フウ</t>
    </rPh>
    <phoneticPr fontId="2"/>
  </si>
  <si>
    <t>郵送</t>
    <rPh sb="0" eb="2">
      <t>ユウソウ</t>
    </rPh>
    <phoneticPr fontId="2"/>
  </si>
  <si>
    <t>手渡し</t>
    <rPh sb="0" eb="2">
      <t>テワタ</t>
    </rPh>
    <phoneticPr fontId="2"/>
  </si>
  <si>
    <t>年末調整申告書の印刷</t>
    <rPh sb="0" eb="2">
      <t>ネンマツ</t>
    </rPh>
    <rPh sb="2" eb="4">
      <t>チョウセイ</t>
    </rPh>
    <rPh sb="4" eb="7">
      <t>シンコクショ</t>
    </rPh>
    <rPh sb="8" eb="10">
      <t>インサツ</t>
    </rPh>
    <phoneticPr fontId="2"/>
  </si>
  <si>
    <t>内容確認・差戻し</t>
    <rPh sb="0" eb="2">
      <t>ナイヨウ</t>
    </rPh>
    <rPh sb="2" eb="4">
      <t>カクニン</t>
    </rPh>
    <rPh sb="5" eb="7">
      <t>サシモド</t>
    </rPh>
    <phoneticPr fontId="2"/>
  </si>
  <si>
    <t>給与システムへの手入力</t>
    <rPh sb="0" eb="2">
      <t>キュウヨ</t>
    </rPh>
    <rPh sb="8" eb="9">
      <t>テ</t>
    </rPh>
    <rPh sb="9" eb="11">
      <t>ニュウリョク</t>
    </rPh>
    <phoneticPr fontId="2"/>
  </si>
  <si>
    <t>源泉徴収票、法定調書合計表の作成</t>
    <rPh sb="0" eb="2">
      <t>ゲンセン</t>
    </rPh>
    <rPh sb="2" eb="5">
      <t>チョウシュウヒョウ</t>
    </rPh>
    <rPh sb="6" eb="8">
      <t>ホウテイ</t>
    </rPh>
    <rPh sb="8" eb="10">
      <t>チョウショ</t>
    </rPh>
    <rPh sb="10" eb="12">
      <t>ゴウケイ</t>
    </rPh>
    <rPh sb="12" eb="13">
      <t>ヒョウ</t>
    </rPh>
    <rPh sb="14" eb="16">
      <t>サクセイ</t>
    </rPh>
    <phoneticPr fontId="2"/>
  </si>
  <si>
    <t>郵送／窓口提出</t>
    <rPh sb="0" eb="2">
      <t>ユウソウ</t>
    </rPh>
    <rPh sb="3" eb="5">
      <t>マドグチ</t>
    </rPh>
    <rPh sb="5" eb="7">
      <t>テイシュツ</t>
    </rPh>
    <phoneticPr fontId="2"/>
  </si>
  <si>
    <t>仕様チェックプログラムでのチェック</t>
    <rPh sb="0" eb="2">
      <t>シヨウ</t>
    </rPh>
    <phoneticPr fontId="2"/>
  </si>
  <si>
    <t>総括表の作成</t>
    <rPh sb="0" eb="3">
      <t>ソウカツヒョウ</t>
    </rPh>
    <rPh sb="4" eb="6">
      <t>サクセイ</t>
    </rPh>
    <phoneticPr fontId="2"/>
  </si>
  <si>
    <t>改定通知書の作成</t>
    <rPh sb="0" eb="2">
      <t>カイテイ</t>
    </rPh>
    <rPh sb="2" eb="5">
      <t>ツウチショ</t>
    </rPh>
    <rPh sb="6" eb="8">
      <t>サクセイ</t>
    </rPh>
    <phoneticPr fontId="2"/>
  </si>
  <si>
    <t>改定通知書の郵送</t>
    <rPh sb="0" eb="2">
      <t>カイテイ</t>
    </rPh>
    <rPh sb="2" eb="5">
      <t>ツウチショ</t>
    </rPh>
    <rPh sb="6" eb="8">
      <t>ユウソウ</t>
    </rPh>
    <phoneticPr fontId="2"/>
  </si>
  <si>
    <t>改定通知書の手渡し</t>
    <rPh sb="0" eb="2">
      <t>カイテイ</t>
    </rPh>
    <rPh sb="2" eb="5">
      <t>ツウチショ</t>
    </rPh>
    <rPh sb="6" eb="8">
      <t>テワタ</t>
    </rPh>
    <phoneticPr fontId="2"/>
  </si>
  <si>
    <t>社会保険労務士へデータ送付</t>
    <rPh sb="0" eb="2">
      <t>シャカイ</t>
    </rPh>
    <rPh sb="2" eb="4">
      <t>ホケン</t>
    </rPh>
    <rPh sb="4" eb="7">
      <t>ロウムシ</t>
    </rPh>
    <rPh sb="11" eb="13">
      <t>ソウフ</t>
    </rPh>
    <phoneticPr fontId="2"/>
  </si>
  <si>
    <t>社会保険労務士からデータ受け取り</t>
    <rPh sb="0" eb="2">
      <t>シャカイ</t>
    </rPh>
    <rPh sb="2" eb="4">
      <t>ホケン</t>
    </rPh>
    <rPh sb="4" eb="7">
      <t>ロウムシ</t>
    </rPh>
    <rPh sb="12" eb="13">
      <t>ウ</t>
    </rPh>
    <rPh sb="14" eb="15">
      <t>ト</t>
    </rPh>
    <phoneticPr fontId="2"/>
  </si>
  <si>
    <t>税理士へデータ送付</t>
    <rPh sb="0" eb="3">
      <t>ゼイリシ</t>
    </rPh>
    <rPh sb="7" eb="9">
      <t>ソウフ</t>
    </rPh>
    <phoneticPr fontId="2"/>
  </si>
  <si>
    <t>税理士からデータ受け取り</t>
    <rPh sb="0" eb="3">
      <t>ゼイリシ</t>
    </rPh>
    <rPh sb="8" eb="9">
      <t>ウ</t>
    </rPh>
    <rPh sb="10" eb="11">
      <t>ト</t>
    </rPh>
    <phoneticPr fontId="2"/>
  </si>
  <si>
    <t>提出依頼</t>
    <rPh sb="0" eb="2">
      <t>テイシュツ</t>
    </rPh>
    <rPh sb="2" eb="4">
      <t>イライ</t>
    </rPh>
    <phoneticPr fontId="2"/>
  </si>
  <si>
    <t>催促</t>
    <rPh sb="0" eb="2">
      <t>サイソク</t>
    </rPh>
    <phoneticPr fontId="2"/>
  </si>
  <si>
    <t>Excelファイルのチェック</t>
    <phoneticPr fontId="2"/>
  </si>
  <si>
    <t>内容についての問い合わせ</t>
    <rPh sb="0" eb="2">
      <t>ナイヨウ</t>
    </rPh>
    <rPh sb="7" eb="8">
      <t>ト</t>
    </rPh>
    <rPh sb="9" eb="10">
      <t>ア</t>
    </rPh>
    <phoneticPr fontId="2"/>
  </si>
  <si>
    <t>給与システムへの手入力</t>
    <rPh sb="0" eb="2">
      <t>キュウヨ</t>
    </rPh>
    <rPh sb="8" eb="9">
      <t>テ</t>
    </rPh>
    <rPh sb="9" eb="11">
      <t>ニュウリョク</t>
    </rPh>
    <phoneticPr fontId="2"/>
  </si>
  <si>
    <t>②年末調整プロセス
削減スタイル</t>
    <rPh sb="1" eb="3">
      <t>ネンマツ</t>
    </rPh>
    <rPh sb="3" eb="5">
      <t>チョウセイ</t>
    </rPh>
    <rPh sb="10" eb="12">
      <t>サクゲン</t>
    </rPh>
    <phoneticPr fontId="2"/>
  </si>
  <si>
    <t>③社会保険手続き
電子化スタイル</t>
    <rPh sb="1" eb="3">
      <t>シャカイ</t>
    </rPh>
    <rPh sb="3" eb="5">
      <t>ホケン</t>
    </rPh>
    <rPh sb="5" eb="7">
      <t>テツヅ</t>
    </rPh>
    <rPh sb="9" eb="12">
      <t>デンシカ</t>
    </rPh>
    <phoneticPr fontId="2"/>
  </si>
  <si>
    <t>④専門家連携体制
強化スタイル</t>
    <rPh sb="1" eb="4">
      <t>センモンカ</t>
    </rPh>
    <rPh sb="4" eb="6">
      <t>レンケイ</t>
    </rPh>
    <rPh sb="6" eb="8">
      <t>タイセイ</t>
    </rPh>
    <rPh sb="9" eb="11">
      <t>キョウカ</t>
    </rPh>
    <phoneticPr fontId="2"/>
  </si>
  <si>
    <t>⑤給与情報
入力分散スタイル</t>
    <rPh sb="1" eb="3">
      <t>キュウヨ</t>
    </rPh>
    <rPh sb="3" eb="5">
      <t>ジョウホウ</t>
    </rPh>
    <rPh sb="6" eb="8">
      <t>ニュウリョク</t>
    </rPh>
    <rPh sb="8" eb="10">
      <t>ブンサン</t>
    </rPh>
    <phoneticPr fontId="2"/>
  </si>
  <si>
    <t>業務</t>
    <rPh sb="0" eb="2">
      <t>ギョウム</t>
    </rPh>
    <phoneticPr fontId="2"/>
  </si>
  <si>
    <t>▼</t>
    <phoneticPr fontId="2"/>
  </si>
  <si>
    <t>０時間00分</t>
    <rPh sb="1" eb="3">
      <t>ジカン</t>
    </rPh>
    <rPh sb="5" eb="6">
      <t>フン</t>
    </rPh>
    <phoneticPr fontId="2"/>
  </si>
  <si>
    <t>5時間15分</t>
    <rPh sb="1" eb="3">
      <t>ジカン</t>
    </rPh>
    <rPh sb="5" eb="6">
      <t>フン</t>
    </rPh>
    <phoneticPr fontId="2"/>
  </si>
  <si>
    <t>39時間20分</t>
    <rPh sb="2" eb="4">
      <t>ジカン</t>
    </rPh>
    <rPh sb="6" eb="7">
      <t>フン</t>
    </rPh>
    <phoneticPr fontId="2"/>
  </si>
  <si>
    <t>8時間20分</t>
    <rPh sb="1" eb="3">
      <t>ジカン</t>
    </rPh>
    <rPh sb="5" eb="6">
      <t>フン</t>
    </rPh>
    <phoneticPr fontId="2"/>
  </si>
  <si>
    <t>業務時間が0に！</t>
    <rPh sb="0" eb="2">
      <t>ギョウム</t>
    </rPh>
    <rPh sb="2" eb="4">
      <t>ジカン</t>
    </rPh>
    <phoneticPr fontId="2"/>
  </si>
  <si>
    <t>※1名で100名分の給与明細を
配付する場合</t>
    <rPh sb="2" eb="3">
      <t>メイ</t>
    </rPh>
    <rPh sb="7" eb="8">
      <t>メイ</t>
    </rPh>
    <rPh sb="8" eb="9">
      <t>ブン</t>
    </rPh>
    <rPh sb="10" eb="12">
      <t>キュウヨ</t>
    </rPh>
    <rPh sb="12" eb="14">
      <t>メイサイ</t>
    </rPh>
    <rPh sb="16" eb="18">
      <t>ハイフ</t>
    </rPh>
    <rPh sb="20" eb="22">
      <t>バアイ</t>
    </rPh>
    <phoneticPr fontId="2"/>
  </si>
  <si>
    <t>業務時間が約1／5に！</t>
    <rPh sb="0" eb="2">
      <t>ギョウム</t>
    </rPh>
    <rPh sb="2" eb="4">
      <t>ジカン</t>
    </rPh>
    <rPh sb="5" eb="6">
      <t>ヤク</t>
    </rPh>
    <phoneticPr fontId="2"/>
  </si>
  <si>
    <t>8時間25分</t>
    <rPh sb="1" eb="3">
      <t>ジカン</t>
    </rPh>
    <rPh sb="5" eb="6">
      <t>フン</t>
    </rPh>
    <phoneticPr fontId="2"/>
  </si>
  <si>
    <t>40分</t>
    <rPh sb="2" eb="3">
      <t>フン</t>
    </rPh>
    <phoneticPr fontId="2"/>
  </si>
  <si>
    <t>業務時間が約1／10に！</t>
    <rPh sb="0" eb="2">
      <t>ギョウム</t>
    </rPh>
    <rPh sb="2" eb="4">
      <t>ジカン</t>
    </rPh>
    <rPh sb="5" eb="6">
      <t>ヤク</t>
    </rPh>
    <phoneticPr fontId="2"/>
  </si>
  <si>
    <t>※1名で100名分の算定基礎届を
提出する場合</t>
    <rPh sb="2" eb="3">
      <t>メイ</t>
    </rPh>
    <rPh sb="7" eb="8">
      <t>メイ</t>
    </rPh>
    <rPh sb="8" eb="9">
      <t>ブン</t>
    </rPh>
    <rPh sb="10" eb="12">
      <t>サンテイ</t>
    </rPh>
    <rPh sb="12" eb="14">
      <t>キソ</t>
    </rPh>
    <rPh sb="14" eb="15">
      <t>トドケ</t>
    </rPh>
    <rPh sb="17" eb="19">
      <t>テイシュツ</t>
    </rPh>
    <rPh sb="21" eb="23">
      <t>バアイ</t>
    </rPh>
    <phoneticPr fontId="2"/>
  </si>
  <si>
    <t>50分</t>
    <rPh sb="2" eb="3">
      <t>フン</t>
    </rPh>
    <phoneticPr fontId="2"/>
  </si>
  <si>
    <t>0分</t>
    <rPh sb="1" eb="2">
      <t>フン</t>
    </rPh>
    <phoneticPr fontId="2"/>
  </si>
  <si>
    <t>※企業、社労士、税理士の間で
バックアップデータをやり取りする場合</t>
    <rPh sb="1" eb="3">
      <t>キギョウ</t>
    </rPh>
    <rPh sb="4" eb="7">
      <t>シャロウシ</t>
    </rPh>
    <rPh sb="8" eb="11">
      <t>ゼイリシ</t>
    </rPh>
    <rPh sb="12" eb="13">
      <t>アイダ</t>
    </rPh>
    <rPh sb="27" eb="28">
      <t>ト</t>
    </rPh>
    <rPh sb="31" eb="33">
      <t>バアイ</t>
    </rPh>
    <phoneticPr fontId="2"/>
  </si>
  <si>
    <t>7時間20分</t>
    <rPh sb="1" eb="3">
      <t>ジカン</t>
    </rPh>
    <rPh sb="5" eb="6">
      <t>フン</t>
    </rPh>
    <phoneticPr fontId="2"/>
  </si>
  <si>
    <t>1時間00分</t>
    <rPh sb="1" eb="3">
      <t>ジカン</t>
    </rPh>
    <rPh sb="5" eb="6">
      <t>フン</t>
    </rPh>
    <phoneticPr fontId="2"/>
  </si>
  <si>
    <t>業務時間が約1／8に！</t>
    <rPh sb="0" eb="2">
      <t>ギョウム</t>
    </rPh>
    <rPh sb="2" eb="4">
      <t>ジカン</t>
    </rPh>
    <rPh sb="5" eb="6">
      <t>ヤク</t>
    </rPh>
    <phoneticPr fontId="2"/>
  </si>
  <si>
    <t>給与奉行クラウド
＋
奉行Edge 
給与明細電子化クラウド</t>
    <rPh sb="0" eb="2">
      <t>キュウヨ</t>
    </rPh>
    <rPh sb="2" eb="4">
      <t>ブギョウ</t>
    </rPh>
    <rPh sb="11" eb="13">
      <t>ブギョウ</t>
    </rPh>
    <rPh sb="19" eb="21">
      <t>キュウヨ</t>
    </rPh>
    <rPh sb="21" eb="23">
      <t>メイサイ</t>
    </rPh>
    <rPh sb="23" eb="26">
      <t>デンシカ</t>
    </rPh>
    <phoneticPr fontId="2"/>
  </si>
  <si>
    <t>給与奉行クラウド
＋
法定調書奉行クラウド
＋
奉行Edge 
年末調整申告書クラウド</t>
    <rPh sb="0" eb="2">
      <t>キュウヨ</t>
    </rPh>
    <rPh sb="2" eb="4">
      <t>ブギョウ</t>
    </rPh>
    <rPh sb="11" eb="13">
      <t>ホウテイ</t>
    </rPh>
    <rPh sb="13" eb="15">
      <t>チョウショ</t>
    </rPh>
    <rPh sb="15" eb="17">
      <t>ブギョウ</t>
    </rPh>
    <rPh sb="24" eb="26">
      <t>ブギョウ</t>
    </rPh>
    <rPh sb="32" eb="34">
      <t>ネンマツ</t>
    </rPh>
    <rPh sb="34" eb="39">
      <t>チョウセイシンコクショ</t>
    </rPh>
    <phoneticPr fontId="2"/>
  </si>
  <si>
    <t>削減時間</t>
    <rPh sb="0" eb="2">
      <t>サクゲン</t>
    </rPh>
    <rPh sb="2" eb="4">
      <t>ジカン</t>
    </rPh>
    <phoneticPr fontId="2"/>
  </si>
  <si>
    <t>給与奉行クラウド</t>
    <rPh sb="0" eb="2">
      <t>キュウヨ</t>
    </rPh>
    <rPh sb="2" eb="4">
      <t>ブギョウ</t>
    </rPh>
    <phoneticPr fontId="2"/>
  </si>
  <si>
    <t>業務時間合計</t>
    <phoneticPr fontId="2"/>
  </si>
  <si>
    <t>業務削減効果</t>
    <rPh sb="0" eb="2">
      <t>ギョウム</t>
    </rPh>
    <rPh sb="2" eb="4">
      <t>サクゲン</t>
    </rPh>
    <rPh sb="4" eb="6">
      <t>コウカ</t>
    </rPh>
    <phoneticPr fontId="2"/>
  </si>
  <si>
    <t>※1日は8時間で換算しています。</t>
    <rPh sb="2" eb="3">
      <t>ニチ</t>
    </rPh>
    <rPh sb="5" eb="7">
      <t>ジカン</t>
    </rPh>
    <rPh sb="8" eb="10">
      <t>カンサン</t>
    </rPh>
    <phoneticPr fontId="2"/>
  </si>
  <si>
    <t>※1名で3拠点から3種類の
Excelファイルを収集して転記する場合</t>
    <rPh sb="2" eb="3">
      <t>メイ</t>
    </rPh>
    <rPh sb="5" eb="7">
      <t>キョテン</t>
    </rPh>
    <rPh sb="10" eb="12">
      <t>シュルイ</t>
    </rPh>
    <rPh sb="24" eb="26">
      <t>シュウシュウ</t>
    </rPh>
    <rPh sb="28" eb="30">
      <t>テンキ</t>
    </rPh>
    <rPh sb="32" eb="34">
      <t>バアイ</t>
    </rPh>
    <phoneticPr fontId="2"/>
  </si>
  <si>
    <t>現在かかっている業務時間を
こちらにご入力ください</t>
    <rPh sb="0" eb="2">
      <t>ゲンザイ</t>
    </rPh>
    <rPh sb="8" eb="10">
      <t>ギョウム</t>
    </rPh>
    <rPh sb="10" eb="12">
      <t>ジカン</t>
    </rPh>
    <rPh sb="19" eb="21">
      <t>ニュウリョク</t>
    </rPh>
    <phoneticPr fontId="2"/>
  </si>
  <si>
    <t>自動計算　※入力不要です</t>
    <rPh sb="0" eb="2">
      <t>ジドウ</t>
    </rPh>
    <rPh sb="2" eb="4">
      <t>ケイサン</t>
    </rPh>
    <rPh sb="6" eb="8">
      <t>ニュウリョク</t>
    </rPh>
    <rPh sb="8" eb="10">
      <t>フヨウ</t>
    </rPh>
    <phoneticPr fontId="2"/>
  </si>
  <si>
    <t>スタイル利用時の
業務時間</t>
    <rPh sb="4" eb="6">
      <t>リヨウ</t>
    </rPh>
    <rPh sb="6" eb="7">
      <t>ジ</t>
    </rPh>
    <rPh sb="9" eb="11">
      <t>ギョウム</t>
    </rPh>
    <rPh sb="11" eb="13">
      <t>ジカン</t>
    </rPh>
    <phoneticPr fontId="2"/>
  </si>
  <si>
    <t>※1名で100名分の年末調整を
対応する場合</t>
    <rPh sb="2" eb="3">
      <t>メイ</t>
    </rPh>
    <rPh sb="7" eb="8">
      <t>メイ</t>
    </rPh>
    <rPh sb="8" eb="9">
      <t>ブン</t>
    </rPh>
    <rPh sb="10" eb="14">
      <t>ネンマツチョウセイ</t>
    </rPh>
    <rPh sb="16" eb="18">
      <t>タイオウ</t>
    </rPh>
    <rPh sb="20" eb="22">
      <t>バアイ</t>
    </rPh>
    <phoneticPr fontId="2"/>
  </si>
  <si>
    <t>人件費</t>
    <rPh sb="0" eb="3">
      <t>ジンケンヒ</t>
    </rPh>
    <phoneticPr fontId="2"/>
  </si>
  <si>
    <t>①給与明細配付 自動化スタイル</t>
    <rPh sb="1" eb="3">
      <t>キュウヨ</t>
    </rPh>
    <rPh sb="3" eb="5">
      <t>メイサイ</t>
    </rPh>
    <rPh sb="5" eb="7">
      <t>ハイフ</t>
    </rPh>
    <rPh sb="8" eb="11">
      <t>ジドウカ</t>
    </rPh>
    <phoneticPr fontId="2"/>
  </si>
  <si>
    <t>削減されるコスト</t>
    <rPh sb="0" eb="2">
      <t>サクゲン</t>
    </rPh>
    <phoneticPr fontId="2"/>
  </si>
  <si>
    <t>備考</t>
    <rPh sb="0" eb="2">
      <t>ビコウ</t>
    </rPh>
    <phoneticPr fontId="2"/>
  </si>
  <si>
    <t>業務時間</t>
    <rPh sb="0" eb="2">
      <t>ギョウム</t>
    </rPh>
    <rPh sb="2" eb="4">
      <t>ジカン</t>
    </rPh>
    <phoneticPr fontId="2"/>
  </si>
  <si>
    <t>年間
実施回数</t>
    <rPh sb="0" eb="2">
      <t>ネンカン</t>
    </rPh>
    <rPh sb="3" eb="5">
      <t>ジッシ</t>
    </rPh>
    <rPh sb="5" eb="7">
      <t>カイスウ</t>
    </rPh>
    <phoneticPr fontId="2"/>
  </si>
  <si>
    <t>年間
業務時間</t>
    <rPh sb="0" eb="2">
      <t>ネンカン</t>
    </rPh>
    <rPh sb="3" eb="5">
      <t>ギョウム</t>
    </rPh>
    <rPh sb="5" eb="7">
      <t>ジカン</t>
    </rPh>
    <phoneticPr fontId="2"/>
  </si>
  <si>
    <t>消費量</t>
    <rPh sb="0" eb="3">
      <t>ショウヒリョウ</t>
    </rPh>
    <phoneticPr fontId="2"/>
  </si>
  <si>
    <t>年間
消費回数</t>
    <rPh sb="0" eb="2">
      <t>ネンカン</t>
    </rPh>
    <rPh sb="3" eb="5">
      <t>ショウヒ</t>
    </rPh>
    <rPh sb="5" eb="7">
      <t>カイスウ</t>
    </rPh>
    <phoneticPr fontId="2"/>
  </si>
  <si>
    <t>年間
消費量</t>
    <rPh sb="0" eb="2">
      <t>ネンカン</t>
    </rPh>
    <rPh sb="3" eb="6">
      <t>ショウヒリョウ</t>
    </rPh>
    <phoneticPr fontId="2"/>
  </si>
  <si>
    <t>消耗品費</t>
    <rPh sb="0" eb="3">
      <t>ショウモウヒン</t>
    </rPh>
    <rPh sb="3" eb="4">
      <t>ヒ</t>
    </rPh>
    <phoneticPr fontId="2"/>
  </si>
  <si>
    <t>回</t>
    <rPh sb="0" eb="1">
      <t>カイ</t>
    </rPh>
    <phoneticPr fontId="2"/>
  </si>
  <si>
    <t>枚</t>
    <rPh sb="0" eb="1">
      <t>マイ</t>
    </rPh>
    <phoneticPr fontId="2"/>
  </si>
  <si>
    <t>消耗品費内訳
・6101単票支給明細書（8円／1枚）
・6109単票源泉徴収票（60円／1枚）
・トナー代（3円／A4モノクロ1枚）
・FT-61S窓付き封筒（34円／1枚）
・FT-63S源泉徴収票用封筒（30円／1枚）</t>
    <rPh sb="0" eb="3">
      <t>ショウモウヒン</t>
    </rPh>
    <rPh sb="3" eb="4">
      <t>ヒ</t>
    </rPh>
    <rPh sb="4" eb="6">
      <t>ウチワケ</t>
    </rPh>
    <rPh sb="21" eb="22">
      <t>エン</t>
    </rPh>
    <rPh sb="24" eb="25">
      <t>マイ</t>
    </rPh>
    <rPh sb="42" eb="43">
      <t>エン</t>
    </rPh>
    <rPh sb="45" eb="46">
      <t>マイ</t>
    </rPh>
    <rPh sb="82" eb="83">
      <t>エン</t>
    </rPh>
    <rPh sb="85" eb="86">
      <t>マイ</t>
    </rPh>
    <rPh sb="106" eb="107">
      <t>エン</t>
    </rPh>
    <rPh sb="109" eb="110">
      <t>マイ</t>
    </rPh>
    <phoneticPr fontId="2"/>
  </si>
  <si>
    <t>ー</t>
    <phoneticPr fontId="2"/>
  </si>
  <si>
    <t>②年末調整プロセス　削減スタイル</t>
    <rPh sb="1" eb="3">
      <t>ネンマツ</t>
    </rPh>
    <rPh sb="3" eb="5">
      <t>チョウセイ</t>
    </rPh>
    <rPh sb="10" eb="12">
      <t>サクゲン</t>
    </rPh>
    <phoneticPr fontId="2"/>
  </si>
  <si>
    <t>消耗品費内訳
・白紙代（1円／A41枚）
・トナー代（3円／A4モノクロ1枚）
・簡易書留費用（400円／1回）</t>
    <rPh sb="0" eb="3">
      <t>ショウモウヒン</t>
    </rPh>
    <rPh sb="3" eb="4">
      <t>ヒ</t>
    </rPh>
    <rPh sb="4" eb="6">
      <t>ウチワケ</t>
    </rPh>
    <rPh sb="41" eb="43">
      <t>カンイ</t>
    </rPh>
    <rPh sb="43" eb="45">
      <t>カキトメ</t>
    </rPh>
    <rPh sb="45" eb="47">
      <t>ヒヨウ</t>
    </rPh>
    <rPh sb="51" eb="52">
      <t>エン</t>
    </rPh>
    <rPh sb="54" eb="55">
      <t>カイ</t>
    </rPh>
    <phoneticPr fontId="2"/>
  </si>
  <si>
    <t>内容確認、差戻し</t>
    <rPh sb="0" eb="2">
      <t>ナイヨウ</t>
    </rPh>
    <rPh sb="2" eb="4">
      <t>カクニン</t>
    </rPh>
    <rPh sb="5" eb="7">
      <t>サシモド</t>
    </rPh>
    <phoneticPr fontId="2"/>
  </si>
  <si>
    <t>源泉徴収票
法定調書合計表の作成</t>
    <rPh sb="0" eb="2">
      <t>ゲンセン</t>
    </rPh>
    <rPh sb="2" eb="5">
      <t>チョウシュウヒョウ</t>
    </rPh>
    <rPh sb="6" eb="8">
      <t>ホウテイ</t>
    </rPh>
    <rPh sb="8" eb="10">
      <t>チョウショ</t>
    </rPh>
    <rPh sb="10" eb="12">
      <t>ゴウケイ</t>
    </rPh>
    <rPh sb="12" eb="13">
      <t>ヒョウ</t>
    </rPh>
    <rPh sb="14" eb="16">
      <t>サクセイ</t>
    </rPh>
    <phoneticPr fontId="2"/>
  </si>
  <si>
    <t>郵送・窓口提出</t>
    <rPh sb="0" eb="2">
      <t>ユウソウ</t>
    </rPh>
    <rPh sb="3" eb="5">
      <t>マドグチ</t>
    </rPh>
    <rPh sb="5" eb="7">
      <t>テイシュツ</t>
    </rPh>
    <phoneticPr fontId="2"/>
  </si>
  <si>
    <t>③社会保険手続き　電子化スタイル</t>
    <rPh sb="1" eb="3">
      <t>シャカイ</t>
    </rPh>
    <rPh sb="3" eb="5">
      <t>ホケン</t>
    </rPh>
    <rPh sb="5" eb="7">
      <t>テツヅ</t>
    </rPh>
    <rPh sb="9" eb="12">
      <t>デンシカ</t>
    </rPh>
    <phoneticPr fontId="2"/>
  </si>
  <si>
    <t>社会保険手続き
・算定基礎届
・賞与支払届
・労働保険
 年度更新申告</t>
    <rPh sb="0" eb="2">
      <t>シャカイ</t>
    </rPh>
    <rPh sb="2" eb="4">
      <t>ホケン</t>
    </rPh>
    <rPh sb="4" eb="6">
      <t>テツヅ</t>
    </rPh>
    <rPh sb="9" eb="11">
      <t>サンテイ</t>
    </rPh>
    <rPh sb="11" eb="13">
      <t>キソ</t>
    </rPh>
    <rPh sb="13" eb="14">
      <t>トドケ</t>
    </rPh>
    <rPh sb="16" eb="18">
      <t>ショウヨ</t>
    </rPh>
    <rPh sb="18" eb="20">
      <t>シハライ</t>
    </rPh>
    <rPh sb="20" eb="21">
      <t>トドケ</t>
    </rPh>
    <rPh sb="23" eb="25">
      <t>ロウドウ</t>
    </rPh>
    <rPh sb="25" eb="27">
      <t>ホケン</t>
    </rPh>
    <rPh sb="29" eb="31">
      <t>ネンド</t>
    </rPh>
    <rPh sb="31" eb="33">
      <t>コウシン</t>
    </rPh>
    <rPh sb="33" eb="35">
      <t>シンコク</t>
    </rPh>
    <phoneticPr fontId="2"/>
  </si>
  <si>
    <t>磁気媒体届出書データの作成</t>
    <rPh sb="0" eb="2">
      <t>ジキ</t>
    </rPh>
    <rPh sb="2" eb="4">
      <t>バイタイ</t>
    </rPh>
    <rPh sb="4" eb="6">
      <t>トドケデ</t>
    </rPh>
    <rPh sb="6" eb="7">
      <t>ショ</t>
    </rPh>
    <rPh sb="11" eb="13">
      <t>サクセイ</t>
    </rPh>
    <phoneticPr fontId="2"/>
  </si>
  <si>
    <t>消耗品費内訳
・CD-ROM（100円／1枚）
・5164単票被保険者算定基礎届（35円／1枚）
・5165単票被保険者賞与支払届（35円／1枚）
・白紙代（1円／A41枚）
・トナー代（3円／A4モノクロ1枚）
・簡易書留費用（400円／1回）</t>
    <rPh sb="0" eb="3">
      <t>ショウモウヒン</t>
    </rPh>
    <rPh sb="3" eb="4">
      <t>ヒ</t>
    </rPh>
    <rPh sb="4" eb="6">
      <t>ウチワケ</t>
    </rPh>
    <rPh sb="18" eb="19">
      <t>エン</t>
    </rPh>
    <rPh sb="21" eb="22">
      <t>マイ</t>
    </rPh>
    <rPh sb="43" eb="44">
      <t>エン</t>
    </rPh>
    <rPh sb="46" eb="47">
      <t>マイ</t>
    </rPh>
    <rPh sb="108" eb="110">
      <t>カンイ</t>
    </rPh>
    <rPh sb="110" eb="112">
      <t>カキトメ</t>
    </rPh>
    <rPh sb="112" eb="114">
      <t>ヒヨウ</t>
    </rPh>
    <rPh sb="118" eb="119">
      <t>エン</t>
    </rPh>
    <rPh sb="121" eb="122">
      <t>カイ</t>
    </rPh>
    <phoneticPr fontId="2"/>
  </si>
  <si>
    <t>届出書への印刷</t>
    <rPh sb="0" eb="2">
      <t>トドケデ</t>
    </rPh>
    <rPh sb="2" eb="3">
      <t>ショ</t>
    </rPh>
    <rPh sb="5" eb="7">
      <t>インサツ</t>
    </rPh>
    <phoneticPr fontId="2"/>
  </si>
  <si>
    <t>④専門家連携体制　強化スタイル</t>
    <rPh sb="1" eb="4">
      <t>センモンカ</t>
    </rPh>
    <rPh sb="4" eb="6">
      <t>レンケイ</t>
    </rPh>
    <rPh sb="6" eb="8">
      <t>タイセイ</t>
    </rPh>
    <rPh sb="9" eb="11">
      <t>キョウカ</t>
    </rPh>
    <phoneticPr fontId="2"/>
  </si>
  <si>
    <t>社労士、税理士
とのやり取り</t>
    <rPh sb="0" eb="3">
      <t>シャロウシ</t>
    </rPh>
    <rPh sb="4" eb="7">
      <t>ゼイリシ</t>
    </rPh>
    <rPh sb="12" eb="13">
      <t>ト</t>
    </rPh>
    <phoneticPr fontId="2"/>
  </si>
  <si>
    <t>⑤給与情報　入力分散スタイル</t>
    <rPh sb="1" eb="3">
      <t>キュウヨ</t>
    </rPh>
    <rPh sb="3" eb="5">
      <t>ジョウホウ</t>
    </rPh>
    <rPh sb="6" eb="8">
      <t>ニュウリョク</t>
    </rPh>
    <rPh sb="8" eb="10">
      <t>ブンサン</t>
    </rPh>
    <phoneticPr fontId="2"/>
  </si>
  <si>
    <t>拠点からのファイル
収集・転記</t>
    <rPh sb="0" eb="2">
      <t>キョテン</t>
    </rPh>
    <rPh sb="10" eb="12">
      <t>シュウシュウ</t>
    </rPh>
    <rPh sb="13" eb="15">
      <t>テンキ</t>
    </rPh>
    <phoneticPr fontId="2"/>
  </si>
  <si>
    <t>時給</t>
    <rPh sb="0" eb="2">
      <t>ジキュウ</t>
    </rPh>
    <phoneticPr fontId="2"/>
  </si>
  <si>
    <t>円</t>
    <rPh sb="0" eb="1">
      <t>エン</t>
    </rPh>
    <phoneticPr fontId="2"/>
  </si>
  <si>
    <t>対象</t>
    <rPh sb="0" eb="2">
      <t>タイショウ</t>
    </rPh>
    <phoneticPr fontId="2"/>
  </si>
  <si>
    <t>プロセス</t>
    <phoneticPr fontId="2"/>
  </si>
  <si>
    <t>明細書の配付業務
・給与明細書
・賞与明細書
・源泉徴収票</t>
    <rPh sb="0" eb="3">
      <t>メイサイショ</t>
    </rPh>
    <rPh sb="1" eb="2">
      <t>ホソ</t>
    </rPh>
    <rPh sb="2" eb="3">
      <t>ショ</t>
    </rPh>
    <rPh sb="4" eb="6">
      <t>ハイフ</t>
    </rPh>
    <rPh sb="6" eb="8">
      <t>ギョウム</t>
    </rPh>
    <rPh sb="10" eb="12">
      <t>キュウヨ</t>
    </rPh>
    <rPh sb="12" eb="15">
      <t>メイサイショ</t>
    </rPh>
    <rPh sb="17" eb="19">
      <t>ショウヨ</t>
    </rPh>
    <rPh sb="19" eb="22">
      <t>メイサイショ</t>
    </rPh>
    <rPh sb="24" eb="29">
      <t>ゲンセンチョウシュウヒョウ</t>
    </rPh>
    <phoneticPr fontId="2"/>
  </si>
  <si>
    <t>削減されるコスト合計（年間）</t>
    <phoneticPr fontId="2"/>
  </si>
  <si>
    <t>給与明細の配付回数</t>
    <rPh sb="0" eb="2">
      <t>キュウヨ</t>
    </rPh>
    <rPh sb="2" eb="4">
      <t>メイサイ</t>
    </rPh>
    <rPh sb="5" eb="7">
      <t>ハイフ</t>
    </rPh>
    <rPh sb="7" eb="9">
      <t>カイスウ</t>
    </rPh>
    <phoneticPr fontId="2"/>
  </si>
  <si>
    <t>賞与明細の配付回数</t>
    <rPh sb="0" eb="2">
      <t>ショウヨ</t>
    </rPh>
    <rPh sb="2" eb="4">
      <t>メイサイ</t>
    </rPh>
    <rPh sb="5" eb="7">
      <t>ハイフ</t>
    </rPh>
    <rPh sb="7" eb="9">
      <t>カイスウ</t>
    </rPh>
    <phoneticPr fontId="2"/>
  </si>
  <si>
    <t>源泉徴収票の配付回数</t>
    <rPh sb="0" eb="2">
      <t>ゲンセン</t>
    </rPh>
    <rPh sb="2" eb="5">
      <t>チョウシュウヒョウ</t>
    </rPh>
    <rPh sb="6" eb="8">
      <t>ハイフ</t>
    </rPh>
    <rPh sb="8" eb="10">
      <t>カイスウ</t>
    </rPh>
    <phoneticPr fontId="2"/>
  </si>
  <si>
    <t>従業員数</t>
    <rPh sb="0" eb="3">
      <t>ジュウギョウイン</t>
    </rPh>
    <rPh sb="3" eb="4">
      <t>スウ</t>
    </rPh>
    <phoneticPr fontId="2"/>
  </si>
  <si>
    <t>名</t>
    <rPh sb="0" eb="1">
      <t>メイ</t>
    </rPh>
    <phoneticPr fontId="2"/>
  </si>
  <si>
    <r>
      <rPr>
        <sz val="11"/>
        <color rgb="FFFF0000"/>
        <rFont val="Meiryo UI"/>
        <family val="3"/>
        <charset val="128"/>
      </rPr>
      <t>※磁気媒体での提出の場合</t>
    </r>
    <r>
      <rPr>
        <sz val="16"/>
        <color theme="1"/>
        <rFont val="Meiryo UI"/>
        <family val="3"/>
        <charset val="128"/>
      </rPr>
      <t xml:space="preserve">
磁気媒体届書データの作成</t>
    </r>
    <rPh sb="1" eb="3">
      <t>ジキ</t>
    </rPh>
    <rPh sb="3" eb="5">
      <t>バイタイ</t>
    </rPh>
    <rPh sb="7" eb="9">
      <t>テイシュツ</t>
    </rPh>
    <rPh sb="10" eb="12">
      <t>バアイ</t>
    </rPh>
    <rPh sb="13" eb="15">
      <t>ジキ</t>
    </rPh>
    <rPh sb="15" eb="17">
      <t>バイタイ</t>
    </rPh>
    <rPh sb="17" eb="19">
      <t>トドケショ</t>
    </rPh>
    <rPh sb="18" eb="19">
      <t>ショ</t>
    </rPh>
    <rPh sb="23" eb="25">
      <t>サクセイ</t>
    </rPh>
    <phoneticPr fontId="2"/>
  </si>
  <si>
    <r>
      <rPr>
        <sz val="12"/>
        <color rgb="FFFF0000"/>
        <rFont val="Meiryo UI"/>
        <family val="3"/>
        <charset val="128"/>
      </rPr>
      <t>※磁気媒体での提出の場合</t>
    </r>
    <r>
      <rPr>
        <sz val="16"/>
        <color theme="1"/>
        <rFont val="Meiryo UI"/>
        <family val="3"/>
        <charset val="128"/>
      </rPr>
      <t xml:space="preserve">
仕様チェックプログラムでのチェック</t>
    </r>
    <rPh sb="13" eb="15">
      <t>シヨウ</t>
    </rPh>
    <phoneticPr fontId="2"/>
  </si>
  <si>
    <r>
      <rPr>
        <sz val="12"/>
        <color rgb="FFFF0000"/>
        <rFont val="Meiryo UI"/>
        <family val="3"/>
        <charset val="128"/>
      </rPr>
      <t>※紙での提出の場合</t>
    </r>
    <r>
      <rPr>
        <sz val="16"/>
        <color theme="1"/>
        <rFont val="Meiryo UI"/>
        <family val="3"/>
        <charset val="128"/>
      </rPr>
      <t xml:space="preserve">
届出書類の印刷</t>
    </r>
    <rPh sb="1" eb="2">
      <t>カミ</t>
    </rPh>
    <rPh sb="10" eb="12">
      <t>トドケデ</t>
    </rPh>
    <rPh sb="12" eb="14">
      <t>ショルイ</t>
    </rPh>
    <rPh sb="15" eb="17">
      <t>インサツ</t>
    </rPh>
    <phoneticPr fontId="2"/>
  </si>
  <si>
    <t>磁気媒体</t>
    <rPh sb="0" eb="2">
      <t>ジキ</t>
    </rPh>
    <rPh sb="2" eb="4">
      <t>バイタイ</t>
    </rPh>
    <phoneticPr fontId="2"/>
  </si>
  <si>
    <t>紙</t>
    <rPh sb="0" eb="1">
      <t>カミ</t>
    </rPh>
    <phoneticPr fontId="2"/>
  </si>
  <si>
    <t>年末調整業務
・扶養控除等（異動）申告書
・配偶者控除等申告書
・保険料控除申告書
・法定調書</t>
    <rPh sb="0" eb="2">
      <t>ネンマツ</t>
    </rPh>
    <rPh sb="2" eb="4">
      <t>チョウセイ</t>
    </rPh>
    <rPh sb="4" eb="6">
      <t>ギョウム</t>
    </rPh>
    <rPh sb="8" eb="10">
      <t>フヨウ</t>
    </rPh>
    <rPh sb="33" eb="36">
      <t>ホケンリョウ</t>
    </rPh>
    <rPh sb="36" eb="38">
      <t>コウジョ</t>
    </rPh>
    <rPh sb="38" eb="41">
      <t>シンコクショ</t>
    </rPh>
    <rPh sb="43" eb="45">
      <t>ホウテイ</t>
    </rPh>
    <rPh sb="45" eb="47">
      <t>チョウショ</t>
    </rPh>
    <phoneticPr fontId="2"/>
  </si>
  <si>
    <t>人件費単価</t>
    <rPh sb="0" eb="3">
      <t>ジンケンヒ</t>
    </rPh>
    <rPh sb="3" eb="5">
      <t>タンカ</t>
    </rPh>
    <phoneticPr fontId="2"/>
  </si>
  <si>
    <t>消耗品費
単価</t>
    <rPh sb="0" eb="3">
      <t>ショウモウヒン</t>
    </rPh>
    <rPh sb="3" eb="4">
      <t>ヒ</t>
    </rPh>
    <rPh sb="5" eb="7">
      <t>タンカ</t>
    </rPh>
    <phoneticPr fontId="2"/>
  </si>
  <si>
    <t>窓口提出</t>
    <rPh sb="0" eb="2">
      <t>マドグチ</t>
    </rPh>
    <rPh sb="2" eb="4">
      <t>テイシュツ</t>
    </rPh>
    <phoneticPr fontId="2"/>
  </si>
  <si>
    <t>総務の平均年収381万円（マイナビエージェント調べ：https://mynavi-agent.jp/helpful/income/category/backoffice_10.html）
１年間の法定労働時間　40時間×（365日÷７日）＝2,085時</t>
    <phoneticPr fontId="2"/>
  </si>
  <si>
    <t>社会保険手続き
提出方法</t>
    <rPh sb="0" eb="6">
      <t>シャカイホケンテツヅ</t>
    </rPh>
    <rPh sb="8" eb="10">
      <t>テイシュツ</t>
    </rPh>
    <rPh sb="10" eb="12">
      <t>ホウホウ</t>
    </rPh>
    <phoneticPr fontId="2"/>
  </si>
  <si>
    <t>年末調整
提出方法</t>
    <rPh sb="0" eb="2">
      <t>ネンマツ</t>
    </rPh>
    <rPh sb="2" eb="4">
      <t>チョウセイ</t>
    </rPh>
    <rPh sb="5" eb="7">
      <t>テイシュツ</t>
    </rPh>
    <rPh sb="7" eb="9">
      <t>ホウホウ</t>
    </rPh>
    <phoneticPr fontId="2"/>
  </si>
  <si>
    <t>社会保険労務士からデータ受け取り</t>
    <rPh sb="0" eb="7">
      <t>シャカイホケンロウムシ</t>
    </rPh>
    <rPh sb="12" eb="13">
      <t>ウ</t>
    </rPh>
    <rPh sb="14" eb="15">
      <t>ト</t>
    </rPh>
    <phoneticPr fontId="2"/>
  </si>
  <si>
    <t>社会保険手続き
出力方法</t>
    <rPh sb="0" eb="6">
      <t>シャカイホケンテツヅ</t>
    </rPh>
    <rPh sb="8" eb="10">
      <t>シュツリョク</t>
    </rPh>
    <rPh sb="10" eb="12">
      <t>ホウホウ</t>
    </rPh>
    <phoneticPr fontId="2"/>
  </si>
  <si>
    <r>
      <rPr>
        <b/>
        <sz val="24"/>
        <color rgb="FFFF0000"/>
        <rFont val="Meiryo UI"/>
        <family val="3"/>
        <charset val="128"/>
      </rPr>
      <t>貴社の情報をご入力ください</t>
    </r>
    <r>
      <rPr>
        <b/>
        <u/>
        <sz val="22"/>
        <color rgb="FFFF0000"/>
        <rFont val="Meiryo UI"/>
        <family val="3"/>
        <charset val="128"/>
      </rPr>
      <t xml:space="preserve">
</t>
    </r>
    <r>
      <rPr>
        <b/>
        <sz val="22"/>
        <color rgb="FFFF0000"/>
        <rFont val="Meiryo UI"/>
        <family val="3"/>
        <charset val="128"/>
      </rPr>
      <t xml:space="preserve">
</t>
    </r>
    <r>
      <rPr>
        <sz val="16"/>
        <rFont val="Meiryo UI"/>
        <family val="3"/>
        <charset val="128"/>
      </rPr>
      <t>※時給は参考単価です。必要に応じてご変更ください。
※【提出方法】【出力方法】は、当てはまる方に「１」を入れてください</t>
    </r>
    <phoneticPr fontId="2"/>
  </si>
  <si>
    <t>削減される業務時間</t>
    <rPh sb="0" eb="2">
      <t>サクゲン</t>
    </rPh>
    <rPh sb="5" eb="7">
      <t>ギョウム</t>
    </rPh>
    <rPh sb="7" eb="9">
      <t>ジカン</t>
    </rPh>
    <phoneticPr fontId="2"/>
  </si>
  <si>
    <t>削減される消耗品の消費量</t>
    <rPh sb="0" eb="2">
      <t>サクゲン</t>
    </rPh>
    <rPh sb="5" eb="8">
      <t>ショウモウヒン</t>
    </rPh>
    <rPh sb="9" eb="12">
      <t>ショウヒリョウ</t>
    </rPh>
    <phoneticPr fontId="2"/>
  </si>
  <si>
    <t>削減される業務時間（年間）</t>
    <rPh sb="5" eb="7">
      <t>ギョウム</t>
    </rPh>
    <rPh sb="7" eb="9">
      <t>ジカン</t>
    </rPh>
    <phoneticPr fontId="2"/>
  </si>
  <si>
    <t>時間</t>
    <rPh sb="0" eb="2">
      <t>ジカン</t>
    </rPh>
    <phoneticPr fontId="2"/>
  </si>
  <si>
    <t>年間削減時間</t>
    <rPh sb="0" eb="2">
      <t>ネンカン</t>
    </rPh>
    <rPh sb="2" eb="4">
      <t>サクゲン</t>
    </rPh>
    <rPh sb="4" eb="6">
      <t>ジカン</t>
    </rPh>
    <phoneticPr fontId="2"/>
  </si>
  <si>
    <t>年間削減コスト</t>
    <rPh sb="0" eb="2">
      <t>ネンカン</t>
    </rPh>
    <rPh sb="2" eb="4">
      <t>サクゲン</t>
    </rPh>
    <phoneticPr fontId="2"/>
  </si>
  <si>
    <t>クラウド業務スタイル　年間削減時間&amp;コストチェックシート　使い方</t>
    <rPh sb="29" eb="30">
      <t>ツカ</t>
    </rPh>
    <rPh sb="31" eb="32">
      <t>カタ</t>
    </rPh>
    <phoneticPr fontId="2"/>
  </si>
  <si>
    <t>STEP1</t>
    <phoneticPr fontId="2"/>
  </si>
  <si>
    <t>STEP２　</t>
    <phoneticPr fontId="2"/>
  </si>
  <si>
    <t>年間で削減される時間と削減されるコストを計算する</t>
    <phoneticPr fontId="2"/>
  </si>
  <si>
    <t>1回あたりの業務の削減時間を計算する</t>
    <rPh sb="1" eb="2">
      <t>カイ</t>
    </rPh>
    <rPh sb="6" eb="8">
      <t>ギョウム</t>
    </rPh>
    <phoneticPr fontId="2"/>
  </si>
  <si>
    <t>クラウド業務スタイル　年間削減時間&amp;コストチェックシート</t>
    <phoneticPr fontId="2"/>
  </si>
  <si>
    <t>【総務人事業務編】</t>
    <phoneticPr fontId="2"/>
  </si>
  <si>
    <t>【総務人事業務編】</t>
    <phoneticPr fontId="2"/>
  </si>
  <si>
    <t>OBC商事株式会社</t>
    <rPh sb="3" eb="5">
      <t>ショウジ</t>
    </rPh>
    <rPh sb="5" eb="9">
      <t>カブシキガイシャ</t>
    </rPh>
    <phoneticPr fontId="2"/>
  </si>
  <si>
    <t>OBC太郎</t>
    <rPh sb="3" eb="5">
      <t>タロウ</t>
    </rPh>
    <phoneticPr fontId="2"/>
  </si>
  <si>
    <t>会社名：</t>
    <rPh sb="0" eb="3">
      <t>カイシャメイ</t>
    </rPh>
    <phoneticPr fontId="2"/>
  </si>
  <si>
    <t>OBC商事株式会社</t>
    <phoneticPr fontId="2"/>
  </si>
  <si>
    <t>OBC太郎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</si>
</sst>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
    <numFmt numFmtId="177" formatCode="&quot;¥&quot;#,##0_);[Red]\(&quot;¥&quot;#,##0\)"/>
  </numFmts>
  <fonts count="49" x14ac:knownFonts="1">
    <font>
      <sz val="11"/>
      <color theme="1"/>
      <name val="游ゴシック"/>
      <family val="2"/>
      <charset val="128"/>
      <scheme val="minor"/>
    </font>
    <font>
      <b/>
      <sz val="20"/>
      <color theme="8" tint="-0.249977111117893"/>
      <name val="Meiryo UI"/>
      <family val="3"/>
      <charset val="128"/>
    </font>
    <font>
      <sz val="6"/>
      <name val="游ゴシック"/>
      <family val="2"/>
      <charset val="128"/>
      <scheme val="minor"/>
    </font>
    <font>
      <b/>
      <sz val="9"/>
      <color theme="8" tint="-0.249977111117893"/>
      <name val="Meiryo UI"/>
      <family val="3"/>
      <charset val="128"/>
    </font>
    <font>
      <sz val="11"/>
      <color theme="1"/>
      <name val="Meiryo UI"/>
      <family val="3"/>
      <charset val="128"/>
    </font>
    <font>
      <b/>
      <sz val="18"/>
      <color theme="1"/>
      <name val="Meiryo UI"/>
      <family val="3"/>
      <charset val="128"/>
    </font>
    <font>
      <sz val="9"/>
      <color theme="1"/>
      <name val="Meiryo UI"/>
      <family val="3"/>
      <charset val="128"/>
    </font>
    <font>
      <sz val="11"/>
      <color theme="0" tint="-0.499984740745262"/>
      <name val="Meiryo UI"/>
      <family val="3"/>
      <charset val="128"/>
    </font>
    <font>
      <b/>
      <sz val="14"/>
      <name val="Meiryo UI"/>
      <family val="3"/>
      <charset val="128"/>
    </font>
    <font>
      <sz val="12"/>
      <color theme="1"/>
      <name val="Meiryo UI"/>
      <family val="3"/>
      <charset val="128"/>
    </font>
    <font>
      <sz val="9"/>
      <color theme="2" tint="-0.499984740745262"/>
      <name val="Meiryo UI"/>
      <family val="3"/>
      <charset val="128"/>
    </font>
    <font>
      <sz val="12"/>
      <color theme="1" tint="0.34998626667073579"/>
      <name val="Meiryo UI"/>
      <family val="3"/>
      <charset val="128"/>
    </font>
    <font>
      <b/>
      <sz val="12"/>
      <color theme="8" tint="-0.249977111117893"/>
      <name val="Meiryo UI"/>
      <family val="3"/>
      <charset val="128"/>
    </font>
    <font>
      <b/>
      <sz val="11"/>
      <color theme="8" tint="-0.249977111117893"/>
      <name val="Meiryo UI"/>
      <family val="3"/>
      <charset val="128"/>
    </font>
    <font>
      <b/>
      <sz val="16"/>
      <color theme="0"/>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8"/>
      <color theme="0"/>
      <name val="Meiryo UI"/>
      <family val="3"/>
      <charset val="128"/>
    </font>
    <font>
      <sz val="18"/>
      <color theme="1"/>
      <name val="Meiryo UI"/>
      <family val="3"/>
      <charset val="128"/>
    </font>
    <font>
      <sz val="18"/>
      <name val="Meiryo UI"/>
      <family val="3"/>
      <charset val="128"/>
    </font>
    <font>
      <sz val="16"/>
      <name val="Meiryo UI"/>
      <family val="3"/>
      <charset val="128"/>
    </font>
    <font>
      <b/>
      <sz val="14"/>
      <color theme="1" tint="0.14999847407452621"/>
      <name val="Meiryo UI"/>
      <family val="3"/>
      <charset val="128"/>
    </font>
    <font>
      <sz val="14"/>
      <color theme="1" tint="0.34998626667073579"/>
      <name val="Meiryo UI"/>
      <family val="3"/>
      <charset val="128"/>
    </font>
    <font>
      <b/>
      <sz val="14"/>
      <color theme="1" tint="0.34998626667073579"/>
      <name val="Meiryo UI"/>
      <family val="3"/>
      <charset val="128"/>
    </font>
    <font>
      <b/>
      <sz val="14"/>
      <color rgb="FFC00000"/>
      <name val="Meiryo UI"/>
      <family val="3"/>
      <charset val="128"/>
    </font>
    <font>
      <sz val="16"/>
      <color theme="1" tint="0.14999847407452621"/>
      <name val="Meiryo UI"/>
      <family val="3"/>
      <charset val="128"/>
    </font>
    <font>
      <b/>
      <sz val="16"/>
      <color rgb="FFFF0000"/>
      <name val="Meiryo UI"/>
      <family val="3"/>
      <charset val="128"/>
    </font>
    <font>
      <b/>
      <sz val="16"/>
      <name val="Meiryo UI"/>
      <family val="3"/>
      <charset val="128"/>
    </font>
    <font>
      <b/>
      <sz val="18"/>
      <name val="Meiryo UI"/>
      <family val="3"/>
      <charset val="128"/>
    </font>
    <font>
      <b/>
      <sz val="22"/>
      <color rgb="FFFF0000"/>
      <name val="Meiryo UI"/>
      <family val="3"/>
      <charset val="128"/>
    </font>
    <font>
      <b/>
      <sz val="22"/>
      <color theme="0"/>
      <name val="Meiryo UI"/>
      <family val="3"/>
      <charset val="128"/>
    </font>
    <font>
      <b/>
      <sz val="16"/>
      <color rgb="FF0070C0"/>
      <name val="Meiryo UI"/>
      <family val="3"/>
      <charset val="128"/>
    </font>
    <font>
      <b/>
      <sz val="36"/>
      <color rgb="FF0070C0"/>
      <name val="Meiryo UI"/>
      <family val="3"/>
      <charset val="128"/>
    </font>
    <font>
      <b/>
      <sz val="20"/>
      <color rgb="FFFF0000"/>
      <name val="Meiryo UI"/>
      <family val="3"/>
      <charset val="128"/>
    </font>
    <font>
      <b/>
      <sz val="14"/>
      <color theme="1"/>
      <name val="Meiryo UI"/>
      <family val="3"/>
      <charset val="128"/>
    </font>
    <font>
      <sz val="14"/>
      <name val="Meiryo UI"/>
      <family val="3"/>
      <charset val="128"/>
    </font>
    <font>
      <sz val="20"/>
      <color theme="1"/>
      <name val="Meiryo UI"/>
      <family val="3"/>
      <charset val="128"/>
    </font>
    <font>
      <b/>
      <sz val="20"/>
      <color theme="0"/>
      <name val="Meiryo UI"/>
      <family val="3"/>
      <charset val="128"/>
    </font>
    <font>
      <b/>
      <sz val="20"/>
      <name val="Meiryo UI"/>
      <family val="3"/>
      <charset val="128"/>
    </font>
    <font>
      <b/>
      <sz val="24"/>
      <color rgb="FFFF0000"/>
      <name val="Meiryo UI"/>
      <family val="3"/>
      <charset val="128"/>
    </font>
    <font>
      <sz val="11"/>
      <color rgb="FFFF0000"/>
      <name val="Meiryo UI"/>
      <family val="3"/>
      <charset val="128"/>
    </font>
    <font>
      <sz val="12"/>
      <color rgb="FFFF0000"/>
      <name val="Meiryo UI"/>
      <family val="3"/>
      <charset val="128"/>
    </font>
    <font>
      <b/>
      <sz val="12"/>
      <name val="Meiryo UI"/>
      <family val="3"/>
      <charset val="128"/>
    </font>
    <font>
      <b/>
      <u/>
      <sz val="22"/>
      <color rgb="FFFF0000"/>
      <name val="Meiryo UI"/>
      <family val="3"/>
      <charset val="128"/>
    </font>
    <font>
      <b/>
      <sz val="28"/>
      <color theme="0"/>
      <name val="Meiryo UI"/>
      <family val="3"/>
      <charset val="128"/>
    </font>
    <font>
      <sz val="14"/>
      <color theme="0"/>
      <name val="Meiryo UI"/>
      <family val="3"/>
      <charset val="128"/>
    </font>
    <font>
      <b/>
      <sz val="18"/>
      <color theme="8" tint="-0.249977111117893"/>
      <name val="Meiryo UI"/>
      <family val="3"/>
      <charset val="128"/>
    </font>
    <font>
      <b/>
      <sz val="24"/>
      <name val="Meiryo UI"/>
      <family val="3"/>
      <charset val="128"/>
    </font>
  </fonts>
  <fills count="2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9"/>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249977111117893"/>
        <bgColor indexed="64"/>
      </patternFill>
    </fill>
  </fills>
  <borders count="93">
    <border>
      <left/>
      <right/>
      <top/>
      <bottom/>
      <diagonal/>
    </border>
    <border>
      <left style="medium">
        <color theme="4" tint="0.79998168889431442"/>
      </left>
      <right/>
      <top style="medium">
        <color theme="4" tint="0.79998168889431442"/>
      </top>
      <bottom style="medium">
        <color theme="4" tint="0.79998168889431442"/>
      </bottom>
      <diagonal/>
    </border>
    <border>
      <left/>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n">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medium">
        <color theme="8" tint="-0.24994659260841701"/>
      </right>
      <top style="thick">
        <color theme="8" tint="-0.24994659260841701"/>
      </top>
      <bottom/>
      <diagonal/>
    </border>
    <border>
      <left style="medium">
        <color theme="8" tint="-0.24994659260841701"/>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medium">
        <color theme="8" tint="-0.24994659260841701"/>
      </right>
      <top/>
      <bottom style="thick">
        <color theme="8" tint="-0.24994659260841701"/>
      </bottom>
      <diagonal/>
    </border>
    <border>
      <left style="medium">
        <color theme="8" tint="-0.24994659260841701"/>
      </left>
      <right/>
      <top/>
      <bottom style="thick">
        <color theme="8" tint="-0.24994659260841701"/>
      </bottom>
      <diagonal/>
    </border>
    <border>
      <left/>
      <right style="thick">
        <color theme="8" tint="-0.24994659260841701"/>
      </right>
      <top/>
      <bottom style="thick">
        <color theme="8" tint="-0.24994659260841701"/>
      </bottom>
      <diagonal/>
    </border>
    <border>
      <left style="thick">
        <color theme="8" tint="-0.24994659260841701"/>
      </left>
      <right/>
      <top/>
      <bottom/>
      <diagonal/>
    </border>
    <border>
      <left/>
      <right style="thick">
        <color theme="8" tint="-0.24994659260841701"/>
      </right>
      <top/>
      <bottom/>
      <diagonal/>
    </border>
    <border>
      <left style="thick">
        <color rgb="FFFF0000"/>
      </left>
      <right style="thick">
        <color rgb="FFFF0000"/>
      </right>
      <top style="thick">
        <color rgb="FFFF0000"/>
      </top>
      <bottom style="thick">
        <color rgb="FFFF0000"/>
      </bottom>
      <diagonal/>
    </border>
    <border>
      <left style="thin">
        <color indexed="64"/>
      </left>
      <right/>
      <top style="medium">
        <color indexed="64"/>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s>
  <cellStyleXfs count="1">
    <xf numFmtId="0" fontId="0" fillId="0" borderId="0">
      <alignment vertical="center"/>
    </xf>
  </cellStyleXfs>
  <cellXfs count="323">
    <xf numFmtId="0" fontId="0" fillId="0" borderId="0" xfId="0">
      <alignment vertical="center"/>
    </xf>
    <xf numFmtId="176" fontId="20" fillId="8" borderId="4" xfId="0" applyNumberFormat="1" applyFont="1" applyFill="1" applyBorder="1" applyAlignment="1">
      <alignment vertical="center" wrapText="1"/>
    </xf>
    <xf numFmtId="176" fontId="20" fillId="9" borderId="4" xfId="0" applyNumberFormat="1" applyFont="1" applyFill="1" applyBorder="1" applyAlignment="1">
      <alignment vertical="center" wrapText="1"/>
    </xf>
    <xf numFmtId="176" fontId="20" fillId="8" borderId="5" xfId="0" applyNumberFormat="1" applyFont="1" applyFill="1" applyBorder="1" applyAlignment="1">
      <alignment vertical="center" wrapText="1"/>
    </xf>
    <xf numFmtId="176" fontId="20" fillId="9" borderId="5" xfId="0" applyNumberFormat="1" applyFont="1" applyFill="1" applyBorder="1" applyAlignment="1">
      <alignment vertical="center" wrapText="1"/>
    </xf>
    <xf numFmtId="176" fontId="20" fillId="8" borderId="25" xfId="0" applyNumberFormat="1" applyFont="1" applyFill="1" applyBorder="1" applyAlignment="1">
      <alignment vertical="center" wrapText="1"/>
    </xf>
    <xf numFmtId="176" fontId="20" fillId="9" borderId="25" xfId="0" applyNumberFormat="1" applyFont="1" applyFill="1" applyBorder="1" applyAlignment="1">
      <alignment vertical="center" wrapText="1"/>
    </xf>
    <xf numFmtId="176" fontId="5" fillId="5" borderId="51" xfId="0" applyNumberFormat="1" applyFont="1" applyFill="1" applyBorder="1" applyAlignment="1">
      <alignment vertical="center" wrapText="1"/>
    </xf>
    <xf numFmtId="0" fontId="9" fillId="3" borderId="52" xfId="0" applyFont="1" applyFill="1" applyBorder="1" applyAlignment="1">
      <alignment horizontal="center" vertical="center" wrapText="1"/>
    </xf>
    <xf numFmtId="0" fontId="10" fillId="3" borderId="52" xfId="0" applyFont="1" applyFill="1" applyBorder="1" applyAlignment="1">
      <alignment horizontal="right" vertical="center" wrapText="1"/>
    </xf>
    <xf numFmtId="176" fontId="29" fillId="13" borderId="52" xfId="0" applyNumberFormat="1" applyFont="1" applyFill="1" applyBorder="1" applyAlignment="1">
      <alignment vertical="center" wrapText="1"/>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176" fontId="20" fillId="8" borderId="0" xfId="0" applyNumberFormat="1" applyFont="1" applyFill="1" applyAlignment="1">
      <alignment vertical="center" wrapText="1"/>
    </xf>
    <xf numFmtId="176" fontId="20" fillId="9" borderId="0" xfId="0" applyNumberFormat="1" applyFont="1" applyFill="1" applyAlignment="1">
      <alignment vertical="center" wrapText="1"/>
    </xf>
    <xf numFmtId="176" fontId="29" fillId="4" borderId="52" xfId="0" applyNumberFormat="1" applyFont="1" applyFill="1" applyBorder="1" applyAlignment="1">
      <alignment vertical="center" wrapText="1"/>
    </xf>
    <xf numFmtId="176" fontId="20" fillId="14" borderId="24" xfId="0" applyNumberFormat="1" applyFont="1" applyFill="1" applyBorder="1" applyAlignment="1">
      <alignment vertical="center" wrapText="1"/>
    </xf>
    <xf numFmtId="0" fontId="9" fillId="14" borderId="25" xfId="0" applyFont="1" applyFill="1" applyBorder="1" applyAlignment="1">
      <alignment horizontal="center" vertical="center" wrapText="1"/>
    </xf>
    <xf numFmtId="0" fontId="10" fillId="14" borderId="25" xfId="0" applyFont="1" applyFill="1" applyBorder="1" applyAlignment="1">
      <alignment horizontal="right" vertical="center" wrapText="1"/>
    </xf>
    <xf numFmtId="176" fontId="20" fillId="14" borderId="25" xfId="0" applyNumberFormat="1" applyFont="1" applyFill="1" applyBorder="1" applyAlignment="1">
      <alignment vertical="center" wrapText="1"/>
    </xf>
    <xf numFmtId="0" fontId="9" fillId="14" borderId="56" xfId="0" applyFont="1" applyFill="1" applyBorder="1" applyAlignment="1">
      <alignment horizontal="center" vertical="center" wrapText="1"/>
    </xf>
    <xf numFmtId="0" fontId="9" fillId="14" borderId="57" xfId="0" applyFont="1" applyFill="1" applyBorder="1" applyAlignment="1">
      <alignment horizontal="center" vertical="center" wrapText="1"/>
    </xf>
    <xf numFmtId="176" fontId="5" fillId="5" borderId="12" xfId="0" applyNumberFormat="1" applyFont="1" applyFill="1" applyBorder="1" applyAlignment="1">
      <alignment vertical="center" wrapText="1"/>
    </xf>
    <xf numFmtId="0" fontId="9" fillId="3" borderId="12" xfId="0" applyFont="1" applyFill="1" applyBorder="1" applyAlignment="1">
      <alignment horizontal="center" vertical="center" wrapText="1"/>
    </xf>
    <xf numFmtId="0" fontId="10" fillId="3" borderId="12" xfId="0" applyFont="1" applyFill="1" applyBorder="1" applyAlignment="1">
      <alignment horizontal="right" vertical="center" wrapText="1"/>
    </xf>
    <xf numFmtId="176" fontId="5" fillId="4" borderId="12" xfId="0" applyNumberFormat="1" applyFont="1" applyFill="1" applyBorder="1" applyAlignment="1">
      <alignment vertical="center" wrapText="1"/>
    </xf>
    <xf numFmtId="0" fontId="9" fillId="3" borderId="13" xfId="0" applyFont="1" applyFill="1" applyBorder="1" applyAlignment="1">
      <alignment horizontal="center" vertical="center" wrapText="1"/>
    </xf>
    <xf numFmtId="0" fontId="13" fillId="2" borderId="0" xfId="0" applyFont="1" applyFill="1" applyAlignment="1">
      <alignment horizontal="center" vertical="center"/>
    </xf>
    <xf numFmtId="0" fontId="9" fillId="3" borderId="4" xfId="0" applyFont="1" applyFill="1" applyBorder="1" applyAlignment="1">
      <alignment horizontal="center" vertical="center" wrapText="1"/>
    </xf>
    <xf numFmtId="0" fontId="10" fillId="3" borderId="4" xfId="0" applyFont="1" applyFill="1" applyBorder="1" applyAlignment="1">
      <alignment horizontal="right" vertical="center" wrapText="1"/>
    </xf>
    <xf numFmtId="0" fontId="10" fillId="3" borderId="5" xfId="0" applyFont="1" applyFill="1" applyBorder="1" applyAlignment="1">
      <alignment horizontal="right" vertical="center" wrapText="1"/>
    </xf>
    <xf numFmtId="0" fontId="9" fillId="3" borderId="0" xfId="0" applyFont="1" applyFill="1" applyAlignment="1">
      <alignment horizontal="center" vertical="center" wrapText="1"/>
    </xf>
    <xf numFmtId="0" fontId="10" fillId="3" borderId="25" xfId="0" applyFont="1" applyFill="1" applyBorder="1" applyAlignment="1">
      <alignment horizontal="right" vertical="center" wrapText="1"/>
    </xf>
    <xf numFmtId="0" fontId="10" fillId="3" borderId="0" xfId="0" applyFont="1" applyFill="1" applyAlignment="1">
      <alignment horizontal="right" vertical="center" wrapText="1"/>
    </xf>
    <xf numFmtId="0" fontId="9" fillId="3" borderId="19" xfId="0" applyFont="1" applyFill="1" applyBorder="1" applyAlignment="1">
      <alignment horizontal="center" vertical="center" wrapText="1"/>
    </xf>
    <xf numFmtId="176" fontId="20" fillId="3" borderId="4" xfId="0" applyNumberFormat="1" applyFont="1" applyFill="1" applyBorder="1" applyAlignment="1">
      <alignment vertical="center" wrapText="1"/>
    </xf>
    <xf numFmtId="0" fontId="9" fillId="3" borderId="22" xfId="0" applyFont="1" applyFill="1" applyBorder="1" applyAlignment="1">
      <alignment horizontal="center" vertical="center" wrapText="1"/>
    </xf>
    <xf numFmtId="176" fontId="20" fillId="3" borderId="0" xfId="0" applyNumberFormat="1" applyFont="1" applyFill="1" applyAlignment="1">
      <alignment vertical="center" wrapText="1"/>
    </xf>
    <xf numFmtId="176" fontId="30" fillId="3" borderId="52" xfId="0" applyNumberFormat="1" applyFont="1" applyFill="1" applyBorder="1" applyAlignment="1">
      <alignment vertical="center" wrapText="1"/>
    </xf>
    <xf numFmtId="176" fontId="20" fillId="3" borderId="21" xfId="0" applyNumberFormat="1" applyFont="1" applyFill="1" applyBorder="1" applyAlignment="1">
      <alignment vertical="center" wrapText="1"/>
    </xf>
    <xf numFmtId="176" fontId="20" fillId="3" borderId="18" xfId="0" applyNumberFormat="1" applyFont="1" applyFill="1" applyBorder="1" applyAlignment="1">
      <alignment vertical="center" wrapText="1"/>
    </xf>
    <xf numFmtId="0" fontId="9" fillId="3" borderId="36"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4" xfId="0" applyFont="1" applyFill="1" applyBorder="1" applyAlignment="1">
      <alignment horizontal="center" vertical="center" wrapText="1"/>
    </xf>
    <xf numFmtId="176" fontId="30" fillId="3" borderId="12" xfId="0" applyNumberFormat="1" applyFont="1" applyFill="1" applyBorder="1" applyAlignment="1">
      <alignment vertical="center" wrapText="1"/>
    </xf>
    <xf numFmtId="0" fontId="23" fillId="3" borderId="16" xfId="0" applyFont="1" applyFill="1" applyBorder="1" applyAlignment="1">
      <alignment vertical="center" wrapText="1"/>
    </xf>
    <xf numFmtId="0" fontId="23" fillId="3" borderId="22" xfId="0" applyFont="1" applyFill="1" applyBorder="1" applyAlignment="1">
      <alignment vertical="center" wrapText="1"/>
    </xf>
    <xf numFmtId="0" fontId="24" fillId="3" borderId="0" xfId="0" applyFont="1" applyFill="1" applyAlignment="1">
      <alignment horizontal="center" vertical="center"/>
    </xf>
    <xf numFmtId="0" fontId="25" fillId="3" borderId="0" xfId="0" applyFont="1" applyFill="1" applyAlignment="1">
      <alignment horizontal="center" vertical="center"/>
    </xf>
    <xf numFmtId="0" fontId="11" fillId="3" borderId="12" xfId="0" applyFont="1" applyFill="1" applyBorder="1" applyAlignment="1">
      <alignment vertical="center" wrapText="1"/>
    </xf>
    <xf numFmtId="0" fontId="11" fillId="3" borderId="13" xfId="0" applyFont="1" applyFill="1" applyBorder="1" applyAlignment="1">
      <alignment vertical="center" wrapText="1"/>
    </xf>
    <xf numFmtId="0" fontId="4" fillId="3" borderId="0" xfId="0" applyFont="1" applyFill="1">
      <alignment vertical="center"/>
    </xf>
    <xf numFmtId="0" fontId="6" fillId="3" borderId="0" xfId="0" applyFont="1" applyFill="1" applyAlignment="1">
      <alignment horizontal="right" vertical="center"/>
    </xf>
    <xf numFmtId="0" fontId="6" fillId="3" borderId="0" xfId="0" applyFont="1" applyFill="1" applyAlignment="1">
      <alignment horizontal="center" vertical="center"/>
    </xf>
    <xf numFmtId="0" fontId="4" fillId="0" borderId="0" xfId="0" applyFont="1">
      <alignment vertical="center"/>
    </xf>
    <xf numFmtId="0" fontId="15" fillId="0" borderId="0" xfId="0" applyFont="1">
      <alignment vertical="center"/>
    </xf>
    <xf numFmtId="0" fontId="4" fillId="0" borderId="75" xfId="0" applyFont="1" applyBorder="1">
      <alignment vertical="center"/>
    </xf>
    <xf numFmtId="0" fontId="4" fillId="0" borderId="76" xfId="0" applyFont="1" applyBorder="1">
      <alignment vertical="center"/>
    </xf>
    <xf numFmtId="0" fontId="4" fillId="0" borderId="70" xfId="0" applyFont="1" applyBorder="1">
      <alignment vertical="center"/>
    </xf>
    <xf numFmtId="0" fontId="4" fillId="0" borderId="71" xfId="0" applyFont="1" applyBorder="1">
      <alignment vertical="center"/>
    </xf>
    <xf numFmtId="0" fontId="4" fillId="0" borderId="74" xfId="0" applyFont="1" applyBorder="1">
      <alignment vertical="center"/>
    </xf>
    <xf numFmtId="0" fontId="4" fillId="2" borderId="0" xfId="0" applyFont="1" applyFill="1">
      <alignment vertical="center"/>
    </xf>
    <xf numFmtId="0" fontId="35" fillId="2" borderId="0" xfId="0" applyFont="1" applyFill="1">
      <alignment vertical="center"/>
    </xf>
    <xf numFmtId="0" fontId="26" fillId="3" borderId="0" xfId="0" applyFont="1" applyFill="1" applyAlignment="1">
      <alignment horizontal="center" vertical="center" wrapText="1"/>
    </xf>
    <xf numFmtId="0" fontId="15" fillId="2" borderId="4" xfId="0" applyFont="1" applyFill="1" applyBorder="1" applyAlignment="1" applyProtection="1">
      <alignment horizontal="center" vertical="center"/>
      <protection locked="0"/>
    </xf>
    <xf numFmtId="0" fontId="20" fillId="3" borderId="83" xfId="0" applyFont="1" applyFill="1" applyBorder="1" applyAlignment="1" applyProtection="1">
      <alignment vertical="center" wrapText="1"/>
      <protection locked="0"/>
    </xf>
    <xf numFmtId="0" fontId="20" fillId="3" borderId="84" xfId="0" applyFont="1" applyFill="1" applyBorder="1" applyAlignment="1" applyProtection="1">
      <alignment vertical="center" wrapText="1"/>
      <protection locked="0"/>
    </xf>
    <xf numFmtId="0" fontId="20" fillId="3" borderId="85" xfId="0" applyFont="1" applyFill="1" applyBorder="1" applyAlignment="1" applyProtection="1">
      <alignment vertical="center" wrapText="1"/>
      <protection locked="0"/>
    </xf>
    <xf numFmtId="0" fontId="20" fillId="3" borderId="86" xfId="0" applyFont="1" applyFill="1" applyBorder="1" applyAlignment="1" applyProtection="1">
      <alignment vertical="center" wrapText="1"/>
      <protection locked="0"/>
    </xf>
    <xf numFmtId="0" fontId="20" fillId="3" borderId="20" xfId="0" applyFont="1" applyFill="1" applyBorder="1" applyAlignment="1" applyProtection="1">
      <alignment vertical="center" wrapText="1"/>
      <protection locked="0"/>
    </xf>
    <xf numFmtId="0" fontId="20" fillId="3" borderId="87" xfId="0" applyFont="1" applyFill="1" applyBorder="1" applyAlignment="1" applyProtection="1">
      <alignment vertical="center" wrapText="1"/>
      <protection locked="0"/>
    </xf>
    <xf numFmtId="0" fontId="20" fillId="3" borderId="88" xfId="0" applyFont="1" applyFill="1" applyBorder="1" applyAlignment="1" applyProtection="1">
      <alignment vertical="center" wrapText="1"/>
      <protection locked="0"/>
    </xf>
    <xf numFmtId="0" fontId="20" fillId="3" borderId="89" xfId="0" applyFont="1" applyFill="1" applyBorder="1" applyAlignment="1" applyProtection="1">
      <alignment vertical="center" wrapText="1"/>
      <protection locked="0"/>
    </xf>
    <xf numFmtId="0" fontId="20" fillId="3" borderId="90" xfId="0" applyFont="1" applyFill="1" applyBorder="1" applyAlignment="1" applyProtection="1">
      <alignment vertical="center" wrapText="1"/>
      <protection locked="0"/>
    </xf>
    <xf numFmtId="0" fontId="19" fillId="3" borderId="83" xfId="0" applyFont="1" applyFill="1" applyBorder="1" applyAlignment="1" applyProtection="1">
      <alignment vertical="center" wrapText="1"/>
      <protection locked="0"/>
    </xf>
    <xf numFmtId="0" fontId="19" fillId="3" borderId="84" xfId="0" applyFont="1" applyFill="1" applyBorder="1" applyAlignment="1" applyProtection="1">
      <alignment vertical="center" wrapText="1"/>
      <protection locked="0"/>
    </xf>
    <xf numFmtId="0" fontId="19" fillId="3" borderId="85" xfId="0" applyFont="1" applyFill="1" applyBorder="1" applyAlignment="1" applyProtection="1">
      <alignment vertical="center" wrapText="1"/>
      <protection locked="0"/>
    </xf>
    <xf numFmtId="0" fontId="19" fillId="3" borderId="86" xfId="0" applyFont="1" applyFill="1" applyBorder="1" applyAlignment="1" applyProtection="1">
      <alignment vertical="center" wrapText="1"/>
      <protection locked="0"/>
    </xf>
    <xf numFmtId="0" fontId="19" fillId="3" borderId="20" xfId="0" applyFont="1" applyFill="1" applyBorder="1" applyAlignment="1" applyProtection="1">
      <alignment vertical="center" wrapText="1"/>
      <protection locked="0"/>
    </xf>
    <xf numFmtId="0" fontId="19" fillId="3" borderId="87" xfId="0" applyFont="1" applyFill="1" applyBorder="1" applyAlignment="1" applyProtection="1">
      <alignment vertical="center" wrapText="1"/>
      <protection locked="0"/>
    </xf>
    <xf numFmtId="0" fontId="19" fillId="3" borderId="91" xfId="0" applyFont="1" applyFill="1" applyBorder="1" applyAlignment="1" applyProtection="1">
      <alignment vertical="center" wrapText="1"/>
      <protection locked="0"/>
    </xf>
    <xf numFmtId="0" fontId="19" fillId="3" borderId="23" xfId="0" applyFont="1" applyFill="1" applyBorder="1" applyAlignment="1" applyProtection="1">
      <alignment vertical="center" wrapText="1"/>
      <protection locked="0"/>
    </xf>
    <xf numFmtId="0" fontId="19" fillId="3" borderId="92" xfId="0" applyFont="1" applyFill="1" applyBorder="1" applyAlignment="1" applyProtection="1">
      <alignment vertical="center" wrapText="1"/>
      <protection locked="0"/>
    </xf>
    <xf numFmtId="0" fontId="19" fillId="3" borderId="88" xfId="0" applyFont="1" applyFill="1" applyBorder="1" applyAlignment="1" applyProtection="1">
      <alignment vertical="center" wrapText="1"/>
      <protection locked="0"/>
    </xf>
    <xf numFmtId="0" fontId="19" fillId="3" borderId="89" xfId="0" applyFont="1" applyFill="1" applyBorder="1" applyAlignment="1" applyProtection="1">
      <alignment vertical="center" wrapText="1"/>
      <protection locked="0"/>
    </xf>
    <xf numFmtId="0" fontId="19" fillId="3" borderId="90" xfId="0" applyFont="1" applyFill="1" applyBorder="1" applyAlignment="1" applyProtection="1">
      <alignment vertical="center" wrapText="1"/>
      <protection locked="0"/>
    </xf>
    <xf numFmtId="0" fontId="21" fillId="8" borderId="20" xfId="0" applyFont="1" applyFill="1" applyBorder="1" applyAlignment="1">
      <alignment horizontal="center" vertical="center"/>
    </xf>
    <xf numFmtId="5" fontId="21" fillId="20" borderId="20" xfId="0" applyNumberFormat="1" applyFont="1" applyFill="1" applyBorder="1">
      <alignment vertical="center"/>
    </xf>
    <xf numFmtId="177" fontId="21" fillId="20" borderId="20" xfId="0" applyNumberFormat="1" applyFont="1" applyFill="1" applyBorder="1" applyAlignment="1">
      <alignment horizontal="center" vertical="center"/>
    </xf>
    <xf numFmtId="177" fontId="21" fillId="20" borderId="20" xfId="0" applyNumberFormat="1" applyFont="1" applyFill="1" applyBorder="1" applyAlignment="1">
      <alignment horizontal="center" vertical="center" wrapText="1"/>
    </xf>
    <xf numFmtId="0" fontId="21" fillId="20" borderId="20" xfId="0" applyFont="1" applyFill="1" applyBorder="1" applyAlignment="1">
      <alignment horizontal="center" vertical="center"/>
    </xf>
    <xf numFmtId="0" fontId="16" fillId="3" borderId="20" xfId="0" applyFont="1" applyFill="1" applyBorder="1" applyAlignment="1">
      <alignment vertical="center" wrapText="1"/>
    </xf>
    <xf numFmtId="176" fontId="16" fillId="3" borderId="20" xfId="0" applyNumberFormat="1" applyFont="1" applyFill="1" applyBorder="1" applyAlignment="1">
      <alignment vertical="center" wrapText="1"/>
    </xf>
    <xf numFmtId="0" fontId="9" fillId="3" borderId="20" xfId="0" applyFont="1" applyFill="1" applyBorder="1" applyAlignment="1">
      <alignment vertical="center" wrapText="1"/>
    </xf>
    <xf numFmtId="0" fontId="9" fillId="3" borderId="20" xfId="0" applyFont="1" applyFill="1" applyBorder="1" applyAlignment="1">
      <alignment horizontal="left" vertical="center" wrapText="1"/>
    </xf>
    <xf numFmtId="5" fontId="16" fillId="3" borderId="20" xfId="0" applyNumberFormat="1" applyFont="1" applyFill="1" applyBorder="1" applyAlignment="1">
      <alignment vertical="center" wrapText="1"/>
    </xf>
    <xf numFmtId="177" fontId="16" fillId="3" borderId="20" xfId="0" applyNumberFormat="1" applyFont="1" applyFill="1" applyBorder="1" applyAlignment="1">
      <alignment vertical="center" wrapText="1"/>
    </xf>
    <xf numFmtId="0" fontId="16" fillId="3" borderId="20" xfId="0" applyFont="1" applyFill="1" applyBorder="1" applyAlignment="1">
      <alignment horizontal="right" vertical="center" wrapText="1"/>
    </xf>
    <xf numFmtId="177" fontId="16" fillId="3" borderId="20" xfId="0" applyNumberFormat="1" applyFont="1" applyFill="1" applyBorder="1" applyAlignment="1">
      <alignment horizontal="right" vertical="center" wrapText="1"/>
    </xf>
    <xf numFmtId="176" fontId="16" fillId="8" borderId="20" xfId="0" applyNumberFormat="1" applyFont="1" applyFill="1" applyBorder="1" applyAlignment="1">
      <alignment vertical="center" wrapText="1"/>
    </xf>
    <xf numFmtId="0" fontId="9" fillId="8" borderId="20" xfId="0" applyFont="1" applyFill="1" applyBorder="1" applyAlignment="1">
      <alignment horizontal="left" vertical="center" wrapText="1"/>
    </xf>
    <xf numFmtId="5" fontId="17" fillId="20" borderId="20" xfId="0" applyNumberFormat="1" applyFont="1" applyFill="1" applyBorder="1" applyAlignment="1">
      <alignment horizontal="center" vertical="center" wrapText="1"/>
    </xf>
    <xf numFmtId="177" fontId="17" fillId="20" borderId="20" xfId="0" applyNumberFormat="1" applyFont="1" applyFill="1" applyBorder="1" applyAlignment="1">
      <alignment vertical="center" wrapText="1"/>
    </xf>
    <xf numFmtId="177" fontId="17" fillId="20" borderId="20" xfId="0" applyNumberFormat="1" applyFont="1" applyFill="1" applyBorder="1" applyAlignment="1">
      <alignment horizontal="center" vertical="center" wrapText="1"/>
    </xf>
    <xf numFmtId="0" fontId="16" fillId="22" borderId="20" xfId="0" applyFont="1" applyFill="1" applyBorder="1">
      <alignment vertical="center"/>
    </xf>
    <xf numFmtId="0" fontId="16" fillId="2" borderId="0" xfId="0" applyFont="1" applyFill="1">
      <alignment vertical="center"/>
    </xf>
    <xf numFmtId="0" fontId="9" fillId="2" borderId="0" xfId="0" applyFont="1" applyFill="1">
      <alignment vertical="center"/>
    </xf>
    <xf numFmtId="0" fontId="9" fillId="2" borderId="0" xfId="0" applyFont="1" applyFill="1" applyAlignment="1">
      <alignment horizontal="left" vertical="center"/>
    </xf>
    <xf numFmtId="5" fontId="16" fillId="2" borderId="25" xfId="0" applyNumberFormat="1" applyFont="1" applyFill="1" applyBorder="1" applyAlignment="1">
      <alignment horizontal="center" vertical="center" wrapText="1"/>
    </xf>
    <xf numFmtId="177" fontId="16" fillId="2" borderId="0" xfId="0" applyNumberFormat="1" applyFont="1" applyFill="1" applyAlignment="1">
      <alignment vertical="center" wrapText="1"/>
    </xf>
    <xf numFmtId="177" fontId="16" fillId="2" borderId="0" xfId="0" applyNumberFormat="1" applyFont="1" applyFill="1" applyAlignment="1">
      <alignment horizontal="center" vertical="center" wrapText="1"/>
    </xf>
    <xf numFmtId="0" fontId="40" fillId="3" borderId="59" xfId="0" applyFont="1" applyFill="1" applyBorder="1">
      <alignment vertical="center"/>
    </xf>
    <xf numFmtId="5" fontId="16" fillId="2" borderId="0" xfId="0" applyNumberFormat="1" applyFont="1" applyFill="1">
      <alignment vertical="center"/>
    </xf>
    <xf numFmtId="177" fontId="16" fillId="2" borderId="0" xfId="0" applyNumberFormat="1" applyFont="1" applyFill="1">
      <alignment vertical="center"/>
    </xf>
    <xf numFmtId="0" fontId="29" fillId="2" borderId="0" xfId="0" applyFont="1" applyFill="1">
      <alignment vertical="center"/>
    </xf>
    <xf numFmtId="5" fontId="16" fillId="2" borderId="61" xfId="0" applyNumberFormat="1" applyFont="1" applyFill="1" applyBorder="1" applyAlignment="1">
      <alignment horizontal="center" vertical="center" wrapText="1"/>
    </xf>
    <xf numFmtId="0" fontId="5" fillId="2" borderId="0" xfId="0" applyFont="1" applyFill="1">
      <alignment vertical="center"/>
    </xf>
    <xf numFmtId="5" fontId="16" fillId="2" borderId="0" xfId="0" applyNumberFormat="1" applyFont="1" applyFill="1" applyAlignment="1">
      <alignment horizontal="center" vertical="center" wrapText="1"/>
    </xf>
    <xf numFmtId="0" fontId="16" fillId="0" borderId="77" xfId="0" applyFont="1" applyBorder="1" applyAlignment="1" applyProtection="1">
      <alignment horizontal="center" vertical="center"/>
      <protection locked="0"/>
    </xf>
    <xf numFmtId="0" fontId="16" fillId="0" borderId="0" xfId="0" applyFont="1">
      <alignment vertical="center"/>
    </xf>
    <xf numFmtId="0" fontId="17" fillId="2" borderId="0" xfId="0" applyFont="1" applyFill="1">
      <alignment vertical="center"/>
    </xf>
    <xf numFmtId="0" fontId="19" fillId="2" borderId="0" xfId="0" applyFont="1" applyFill="1">
      <alignment vertical="center"/>
    </xf>
    <xf numFmtId="0" fontId="19" fillId="0" borderId="0" xfId="0" applyFont="1">
      <alignment vertical="center"/>
    </xf>
    <xf numFmtId="0" fontId="9" fillId="0" borderId="0" xfId="0" applyFont="1">
      <alignment vertical="center"/>
    </xf>
    <xf numFmtId="0" fontId="9" fillId="0" borderId="0" xfId="0" applyFont="1" applyAlignment="1">
      <alignment horizontal="left" vertical="center"/>
    </xf>
    <xf numFmtId="5" fontId="16" fillId="0" borderId="0" xfId="0" applyNumberFormat="1" applyFont="1">
      <alignment vertical="center"/>
    </xf>
    <xf numFmtId="177" fontId="16" fillId="0" borderId="0" xfId="0" applyNumberFormat="1" applyFont="1">
      <alignment vertical="center"/>
    </xf>
    <xf numFmtId="0" fontId="48" fillId="2" borderId="0" xfId="0" applyFont="1" applyFill="1">
      <alignment vertical="center"/>
    </xf>
    <xf numFmtId="0" fontId="9" fillId="3" borderId="31" xfId="0" applyFont="1" applyFill="1" applyBorder="1" applyAlignment="1">
      <alignment horizontal="center" vertical="center"/>
    </xf>
    <xf numFmtId="0" fontId="16" fillId="0" borderId="31" xfId="0" applyFont="1" applyBorder="1" applyAlignment="1">
      <alignment horizontal="center" vertical="center"/>
    </xf>
    <xf numFmtId="0" fontId="9" fillId="0" borderId="31" xfId="0" applyFont="1" applyBorder="1" applyAlignment="1">
      <alignment horizontal="center" vertical="center"/>
    </xf>
    <xf numFmtId="0" fontId="17" fillId="2" borderId="0" xfId="0" applyFont="1" applyFill="1" applyAlignment="1">
      <alignment horizontal="center" vertical="center"/>
    </xf>
    <xf numFmtId="0" fontId="15" fillId="2" borderId="0" xfId="0" applyFont="1" applyFill="1">
      <alignment vertical="center"/>
    </xf>
    <xf numFmtId="0" fontId="9" fillId="3" borderId="35" xfId="0" applyFont="1" applyFill="1" applyBorder="1" applyAlignment="1">
      <alignment horizontal="center" vertical="center"/>
    </xf>
    <xf numFmtId="0" fontId="9" fillId="2" borderId="0" xfId="0" applyFont="1" applyFill="1" applyAlignment="1">
      <alignment horizontal="center" vertical="center"/>
    </xf>
    <xf numFmtId="0" fontId="36" fillId="3" borderId="30" xfId="0" applyFont="1" applyFill="1" applyBorder="1" applyAlignment="1">
      <alignment horizontal="center" vertical="center"/>
    </xf>
    <xf numFmtId="0" fontId="15" fillId="0" borderId="12" xfId="0" applyFont="1" applyBorder="1" applyAlignment="1">
      <alignment horizontal="center" vertical="center"/>
    </xf>
    <xf numFmtId="0" fontId="16" fillId="2" borderId="0" xfId="0" applyFont="1" applyFill="1" applyAlignment="1">
      <alignment horizontal="center" vertical="center"/>
    </xf>
    <xf numFmtId="0" fontId="35" fillId="2" borderId="0" xfId="0" applyFont="1" applyFill="1" applyAlignment="1">
      <alignment horizontal="center" vertical="center"/>
    </xf>
    <xf numFmtId="0" fontId="17" fillId="2" borderId="4" xfId="0" applyFont="1" applyFill="1" applyBorder="1" applyAlignment="1">
      <alignment horizontal="center" vertical="center"/>
    </xf>
    <xf numFmtId="0" fontId="15" fillId="0" borderId="30" xfId="0" applyFont="1" applyBorder="1" applyAlignment="1">
      <alignment horizontal="center" vertical="center"/>
    </xf>
    <xf numFmtId="0" fontId="36" fillId="0" borderId="30" xfId="0" applyFont="1" applyBorder="1" applyAlignment="1">
      <alignment horizontal="center" vertical="center"/>
    </xf>
    <xf numFmtId="0" fontId="39" fillId="2" borderId="0" xfId="0" applyFont="1" applyFill="1">
      <alignment vertical="center"/>
    </xf>
    <xf numFmtId="0" fontId="1"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1" fillId="2" borderId="1" xfId="0" applyFont="1" applyFill="1" applyBorder="1">
      <alignment vertical="center"/>
    </xf>
    <xf numFmtId="0" fontId="1" fillId="2" borderId="3" xfId="0" applyFont="1" applyFill="1" applyBorder="1">
      <alignment vertical="center"/>
    </xf>
    <xf numFmtId="0" fontId="5" fillId="2" borderId="0" xfId="0" applyFont="1" applyFill="1" applyAlignment="1">
      <alignment horizontal="center" vertical="center"/>
    </xf>
    <xf numFmtId="0" fontId="4" fillId="2" borderId="0" xfId="0" applyFont="1" applyFill="1" applyAlignment="1">
      <alignment vertical="center" wrapText="1"/>
    </xf>
    <xf numFmtId="0" fontId="15" fillId="2" borderId="0" xfId="0" applyFont="1" applyFill="1" applyAlignment="1">
      <alignment wrapText="1"/>
    </xf>
    <xf numFmtId="0" fontId="15" fillId="2" borderId="0" xfId="0" applyFont="1" applyFill="1" applyAlignment="1"/>
    <xf numFmtId="0" fontId="4"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5" fillId="11" borderId="47"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48" xfId="0" applyFont="1" applyFill="1" applyBorder="1" applyAlignment="1">
      <alignment horizontal="center" vertical="center"/>
    </xf>
    <xf numFmtId="0" fontId="8" fillId="3" borderId="37" xfId="0" applyFont="1" applyFill="1" applyBorder="1" applyAlignment="1">
      <alignment horizontal="center" vertical="center" wrapText="1"/>
    </xf>
    <xf numFmtId="0" fontId="16" fillId="3" borderId="18" xfId="0" applyFont="1" applyFill="1" applyBorder="1" applyAlignment="1">
      <alignment vertical="center" wrapText="1"/>
    </xf>
    <xf numFmtId="0" fontId="8" fillId="3" borderId="38" xfId="0" applyFont="1" applyFill="1" applyBorder="1" applyAlignment="1">
      <alignment horizontal="center" vertical="center" wrapText="1"/>
    </xf>
    <xf numFmtId="0" fontId="16" fillId="3" borderId="21" xfId="0" applyFont="1" applyFill="1" applyBorder="1" applyAlignment="1">
      <alignment vertical="center" wrapText="1"/>
    </xf>
    <xf numFmtId="0" fontId="12" fillId="2" borderId="0" xfId="0" applyFont="1" applyFill="1" applyAlignment="1">
      <alignment vertical="center" wrapText="1"/>
    </xf>
    <xf numFmtId="0" fontId="8" fillId="3" borderId="39" xfId="0" applyFont="1" applyFill="1" applyBorder="1" applyAlignment="1">
      <alignment horizontal="center" vertical="center" wrapText="1"/>
    </xf>
    <xf numFmtId="0" fontId="16" fillId="3" borderId="24" xfId="0" applyFont="1" applyFill="1" applyBorder="1" applyAlignment="1">
      <alignment vertical="center" wrapText="1"/>
    </xf>
    <xf numFmtId="0" fontId="16" fillId="3" borderId="7" xfId="0" applyFont="1" applyFill="1" applyBorder="1" applyAlignment="1">
      <alignment vertical="center" wrapText="1"/>
    </xf>
    <xf numFmtId="0" fontId="8" fillId="3" borderId="9"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14" borderId="40" xfId="0" applyFont="1" applyFill="1" applyBorder="1" applyAlignment="1">
      <alignment horizontal="center" vertical="center" wrapText="1"/>
    </xf>
    <xf numFmtId="0" fontId="16" fillId="14" borderId="41" xfId="0" applyFont="1" applyFill="1" applyBorder="1" applyAlignment="1">
      <alignment vertical="center" wrapText="1"/>
    </xf>
    <xf numFmtId="0" fontId="19" fillId="14" borderId="55" xfId="0" applyFont="1" applyFill="1" applyBorder="1" applyAlignment="1">
      <alignment vertical="center" wrapText="1"/>
    </xf>
    <xf numFmtId="0" fontId="8" fillId="3" borderId="20"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16" fillId="3" borderId="3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30" xfId="0" applyFont="1" applyFill="1" applyBorder="1" applyAlignment="1">
      <alignment horizontal="center" vertical="center"/>
    </xf>
    <xf numFmtId="0" fontId="5" fillId="11" borderId="49" xfId="0" applyFont="1" applyFill="1" applyBorder="1" applyAlignment="1">
      <alignment horizontal="center" vertical="center"/>
    </xf>
    <xf numFmtId="0" fontId="5" fillId="11" borderId="23" xfId="0" applyFont="1" applyFill="1" applyBorder="1" applyAlignment="1">
      <alignment horizontal="center" vertical="center"/>
    </xf>
    <xf numFmtId="0" fontId="5" fillId="11" borderId="50" xfId="0" applyFont="1" applyFill="1" applyBorder="1" applyAlignment="1">
      <alignment horizontal="center" vertical="center"/>
    </xf>
    <xf numFmtId="0" fontId="46" fillId="17" borderId="65" xfId="0" applyFont="1" applyFill="1" applyBorder="1" applyAlignment="1">
      <alignment horizontal="center" vertical="center"/>
    </xf>
    <xf numFmtId="0" fontId="46" fillId="17" borderId="66" xfId="0" applyFont="1" applyFill="1" applyBorder="1" applyAlignment="1">
      <alignment horizontal="center" vertical="center"/>
    </xf>
    <xf numFmtId="0" fontId="46" fillId="17" borderId="67" xfId="0" applyFont="1" applyFill="1" applyBorder="1" applyAlignment="1">
      <alignment horizontal="center" vertical="center"/>
    </xf>
    <xf numFmtId="0" fontId="46" fillId="17" borderId="70" xfId="0" applyFont="1" applyFill="1" applyBorder="1" applyAlignment="1">
      <alignment horizontal="center" vertical="center"/>
    </xf>
    <xf numFmtId="0" fontId="46" fillId="17" borderId="71" xfId="0" applyFont="1" applyFill="1" applyBorder="1" applyAlignment="1">
      <alignment horizontal="center" vertical="center"/>
    </xf>
    <xf numFmtId="0" fontId="46" fillId="17" borderId="72" xfId="0" applyFont="1" applyFill="1" applyBorder="1" applyAlignment="1">
      <alignment horizontal="center" vertical="center"/>
    </xf>
    <xf numFmtId="0" fontId="47" fillId="0" borderId="68" xfId="0" applyFont="1" applyBorder="1" applyAlignment="1">
      <alignment horizontal="center" vertical="center"/>
    </xf>
    <xf numFmtId="0" fontId="47" fillId="0" borderId="66" xfId="0" applyFont="1" applyBorder="1" applyAlignment="1">
      <alignment horizontal="center" vertical="center"/>
    </xf>
    <xf numFmtId="0" fontId="47" fillId="0" borderId="69" xfId="0" applyFont="1" applyBorder="1" applyAlignment="1">
      <alignment horizontal="center" vertical="center"/>
    </xf>
    <xf numFmtId="0" fontId="47" fillId="0" borderId="73" xfId="0" applyFont="1" applyBorder="1" applyAlignment="1">
      <alignment horizontal="center" vertical="center"/>
    </xf>
    <xf numFmtId="0" fontId="47" fillId="0" borderId="71" xfId="0" applyFont="1" applyBorder="1" applyAlignment="1">
      <alignment horizontal="center" vertical="center"/>
    </xf>
    <xf numFmtId="0" fontId="47" fillId="0" borderId="74" xfId="0" applyFont="1" applyBorder="1" applyAlignment="1">
      <alignment horizontal="center" vertical="center"/>
    </xf>
    <xf numFmtId="0" fontId="37" fillId="3" borderId="0" xfId="0" applyFont="1" applyFill="1" applyAlignment="1">
      <alignment horizontal="center" vertical="center"/>
    </xf>
    <xf numFmtId="0" fontId="27" fillId="3" borderId="16"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34" xfId="0" applyFont="1" applyFill="1" applyBorder="1" applyAlignment="1">
      <alignment horizontal="center" vertical="center" wrapText="1"/>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7" fillId="11" borderId="31"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28" fillId="13" borderId="43" xfId="0" applyFont="1" applyFill="1" applyBorder="1" applyAlignment="1">
      <alignment horizontal="center" vertical="center" wrapText="1"/>
    </xf>
    <xf numFmtId="0" fontId="28" fillId="12" borderId="43" xfId="0" applyFont="1" applyFill="1" applyBorder="1" applyAlignment="1">
      <alignment horizontal="center" vertical="center" wrapText="1"/>
    </xf>
    <xf numFmtId="0" fontId="14" fillId="17" borderId="30" xfId="0" applyFont="1" applyFill="1" applyBorder="1" applyAlignment="1">
      <alignment horizontal="center" vertical="center" wrapText="1"/>
    </xf>
    <xf numFmtId="0" fontId="14" fillId="17" borderId="31"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2" fillId="3" borderId="15" xfId="0" applyFont="1" applyFill="1" applyBorder="1" applyAlignment="1">
      <alignment horizontal="center" vertical="center"/>
    </xf>
    <xf numFmtId="0" fontId="32" fillId="3" borderId="26" xfId="0" applyFont="1" applyFill="1" applyBorder="1" applyAlignment="1">
      <alignment horizontal="center" vertical="center"/>
    </xf>
    <xf numFmtId="0" fontId="26" fillId="3" borderId="0" xfId="0" applyFont="1" applyFill="1" applyAlignment="1">
      <alignment horizontal="center" vertical="center" wrapText="1"/>
    </xf>
    <xf numFmtId="0" fontId="17" fillId="3" borderId="0" xfId="0" applyFont="1" applyFill="1" applyAlignment="1">
      <alignment horizontal="center" vertical="center"/>
    </xf>
    <xf numFmtId="0" fontId="11" fillId="3" borderId="0" xfId="0" applyFont="1" applyFill="1" applyAlignment="1">
      <alignment horizontal="center" vertical="top" wrapText="1"/>
    </xf>
    <xf numFmtId="0" fontId="11" fillId="3" borderId="34" xfId="0" applyFont="1" applyFill="1" applyBorder="1" applyAlignment="1">
      <alignment horizontal="center" vertical="top" wrapText="1"/>
    </xf>
    <xf numFmtId="0" fontId="22" fillId="10" borderId="9"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2" fillId="10" borderId="35"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17" fillId="11" borderId="58"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4" xfId="0" applyFont="1" applyFill="1" applyBorder="1" applyAlignment="1">
      <alignment horizontal="center" vertical="center" wrapText="1"/>
    </xf>
    <xf numFmtId="0" fontId="11" fillId="3" borderId="16" xfId="0" applyFont="1" applyFill="1" applyBorder="1" applyAlignment="1">
      <alignment horizontal="center" vertical="top" wrapText="1"/>
    </xf>
    <xf numFmtId="0" fontId="17" fillId="11" borderId="0" xfId="0" applyFont="1" applyFill="1" applyAlignment="1">
      <alignment horizontal="center" vertical="center" wrapText="1"/>
    </xf>
    <xf numFmtId="0" fontId="33" fillId="3" borderId="2" xfId="0" applyFont="1" applyFill="1" applyBorder="1" applyAlignment="1">
      <alignment horizontal="center" vertical="center"/>
    </xf>
    <xf numFmtId="0" fontId="14" fillId="17" borderId="9" xfId="0" applyFont="1" applyFill="1" applyBorder="1" applyAlignment="1">
      <alignment horizontal="center" vertical="center" wrapText="1"/>
    </xf>
    <xf numFmtId="0" fontId="14" fillId="17" borderId="8" xfId="0" applyFont="1" applyFill="1" applyBorder="1" applyAlignment="1">
      <alignment horizontal="center" vertical="center" wrapText="1"/>
    </xf>
    <xf numFmtId="0" fontId="14" fillId="17" borderId="14" xfId="0" applyFont="1" applyFill="1" applyBorder="1" applyAlignment="1">
      <alignment horizontal="center" vertical="center" wrapText="1"/>
    </xf>
    <xf numFmtId="0" fontId="14" fillId="17" borderId="12" xfId="0" applyFont="1" applyFill="1" applyBorder="1" applyAlignment="1">
      <alignment horizontal="center" vertical="center" wrapText="1"/>
    </xf>
    <xf numFmtId="0" fontId="14" fillId="17" borderId="6" xfId="0" applyFont="1" applyFill="1" applyBorder="1" applyAlignment="1">
      <alignment horizontal="center" vertical="center"/>
    </xf>
    <xf numFmtId="0" fontId="14" fillId="17" borderId="10" xfId="0" applyFont="1" applyFill="1" applyBorder="1" applyAlignment="1">
      <alignment horizontal="center" vertical="center"/>
    </xf>
    <xf numFmtId="0" fontId="7" fillId="6" borderId="0" xfId="0" applyFont="1" applyFill="1" applyAlignment="1">
      <alignment horizontal="center" vertical="center"/>
    </xf>
    <xf numFmtId="0" fontId="32" fillId="3" borderId="15" xfId="0" applyFont="1" applyFill="1" applyBorder="1" applyAlignment="1">
      <alignment horizontal="center" vertical="center" wrapText="1"/>
    </xf>
    <xf numFmtId="0" fontId="21" fillId="3" borderId="0" xfId="0" applyFont="1" applyFill="1" applyAlignment="1">
      <alignment horizontal="center" vertical="center" wrapText="1"/>
    </xf>
    <xf numFmtId="0" fontId="14" fillId="7" borderId="6" xfId="0" applyFont="1" applyFill="1" applyBorder="1" applyAlignment="1">
      <alignment horizontal="center" vertical="center"/>
    </xf>
    <xf numFmtId="0" fontId="14" fillId="7" borderId="10" xfId="0" applyFont="1" applyFill="1" applyBorder="1" applyAlignment="1">
      <alignment horizontal="center" vertical="center"/>
    </xf>
    <xf numFmtId="0" fontId="34" fillId="16" borderId="44" xfId="0" applyFont="1" applyFill="1" applyBorder="1" applyAlignment="1">
      <alignment horizontal="center" vertical="center" wrapText="1"/>
    </xf>
    <xf numFmtId="0" fontId="34" fillId="16" borderId="45" xfId="0" applyFont="1" applyFill="1" applyBorder="1" applyAlignment="1">
      <alignment horizontal="center" vertical="center" wrapText="1"/>
    </xf>
    <xf numFmtId="0" fontId="34" fillId="16" borderId="46" xfId="0" applyFont="1" applyFill="1" applyBorder="1" applyAlignment="1">
      <alignment horizontal="center" vertical="center" wrapText="1"/>
    </xf>
    <xf numFmtId="0" fontId="17" fillId="11" borderId="9" xfId="0" applyFont="1" applyFill="1" applyBorder="1" applyAlignment="1">
      <alignment horizontal="center" vertical="center"/>
    </xf>
    <xf numFmtId="0" fontId="17" fillId="11" borderId="8" xfId="0" applyFont="1" applyFill="1" applyBorder="1" applyAlignment="1">
      <alignment horizontal="center" vertical="center"/>
    </xf>
    <xf numFmtId="0" fontId="17" fillId="11" borderId="14" xfId="0" applyFont="1" applyFill="1" applyBorder="1" applyAlignment="1">
      <alignment horizontal="center" vertical="center"/>
    </xf>
    <xf numFmtId="0" fontId="17" fillId="11" borderId="12" xfId="0" applyFont="1" applyFill="1" applyBorder="1" applyAlignment="1">
      <alignment horizontal="center" vertical="center"/>
    </xf>
    <xf numFmtId="0" fontId="28" fillId="3" borderId="0" xfId="0" applyFont="1" applyFill="1" applyAlignment="1">
      <alignment horizontal="center" vertical="center"/>
    </xf>
    <xf numFmtId="0" fontId="11" fillId="3" borderId="12" xfId="0" applyFont="1" applyFill="1" applyBorder="1" applyAlignment="1">
      <alignment horizontal="center" vertical="top" wrapText="1"/>
    </xf>
    <xf numFmtId="0" fontId="11" fillId="3" borderId="33" xfId="0" applyFont="1" applyFill="1" applyBorder="1" applyAlignment="1">
      <alignment horizontal="center" vertical="top" wrapTex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31" fillId="15" borderId="29" xfId="0" applyFont="1" applyFill="1" applyBorder="1" applyAlignment="1">
      <alignment horizontal="center" vertical="center" wrapText="1"/>
    </xf>
    <xf numFmtId="0" fontId="31" fillId="15" borderId="30"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7" fillId="11" borderId="12"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21" fillId="9" borderId="59" xfId="0" applyFont="1" applyFill="1" applyBorder="1" applyAlignment="1">
      <alignment horizontal="center" vertical="center" wrapText="1"/>
    </xf>
    <xf numFmtId="0" fontId="16" fillId="3" borderId="20"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8" borderId="20" xfId="0" applyFont="1" applyFill="1" applyBorder="1" applyAlignment="1">
      <alignment horizontal="center" vertical="center"/>
    </xf>
    <xf numFmtId="0" fontId="38" fillId="7" borderId="21" xfId="0" applyFont="1" applyFill="1" applyBorder="1" applyAlignment="1">
      <alignment horizontal="center" vertical="center" wrapText="1"/>
    </xf>
    <xf numFmtId="0" fontId="38" fillId="7" borderId="5" xfId="0" applyFont="1" applyFill="1" applyBorder="1" applyAlignment="1">
      <alignment horizontal="center" vertical="center" wrapText="1"/>
    </xf>
    <xf numFmtId="0" fontId="38" fillId="7" borderId="59" xfId="0" applyFont="1" applyFill="1" applyBorder="1" applyAlignment="1">
      <alignment horizontal="center" vertical="center" wrapText="1"/>
    </xf>
    <xf numFmtId="0" fontId="18" fillId="21" borderId="20" xfId="0" applyFont="1" applyFill="1" applyBorder="1" applyAlignment="1">
      <alignment horizontal="center" vertical="center"/>
    </xf>
    <xf numFmtId="0" fontId="18" fillId="21" borderId="21" xfId="0" applyFont="1" applyFill="1" applyBorder="1" applyAlignment="1">
      <alignment horizontal="center" vertical="center"/>
    </xf>
    <xf numFmtId="0" fontId="18" fillId="21" borderId="5" xfId="0" applyFont="1" applyFill="1" applyBorder="1" applyAlignment="1">
      <alignment horizontal="center" vertical="center"/>
    </xf>
    <xf numFmtId="0" fontId="18" fillId="21" borderId="59" xfId="0" applyFont="1" applyFill="1" applyBorder="1" applyAlignment="1">
      <alignment horizontal="center" vertical="center"/>
    </xf>
    <xf numFmtId="0" fontId="18" fillId="18" borderId="21" xfId="0" applyFont="1" applyFill="1" applyBorder="1" applyAlignment="1">
      <alignment horizontal="center" vertical="center"/>
    </xf>
    <xf numFmtId="0" fontId="18" fillId="18" borderId="5" xfId="0" applyFont="1" applyFill="1" applyBorder="1" applyAlignment="1">
      <alignment horizontal="center" vertical="center"/>
    </xf>
    <xf numFmtId="0" fontId="18" fillId="18" borderId="59" xfId="0" applyFont="1" applyFill="1" applyBorder="1" applyAlignment="1">
      <alignment horizontal="center" vertical="center"/>
    </xf>
    <xf numFmtId="5" fontId="18" fillId="15" borderId="20" xfId="0" applyNumberFormat="1" applyFont="1" applyFill="1" applyBorder="1" applyAlignment="1">
      <alignment horizontal="center" vertical="center"/>
    </xf>
    <xf numFmtId="0" fontId="21" fillId="19" borderId="20" xfId="0" applyFont="1" applyFill="1" applyBorder="1" applyAlignment="1">
      <alignment horizontal="center" vertical="center"/>
    </xf>
    <xf numFmtId="0" fontId="21" fillId="8" borderId="20" xfId="0" applyFont="1" applyFill="1" applyBorder="1" applyAlignment="1">
      <alignment horizontal="center" vertical="center"/>
    </xf>
    <xf numFmtId="0" fontId="21" fillId="8"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59" xfId="0" applyFont="1" applyFill="1" applyBorder="1" applyAlignment="1">
      <alignment horizontal="center" vertical="center" wrapText="1"/>
    </xf>
    <xf numFmtId="0" fontId="21" fillId="9" borderId="20" xfId="0" applyFont="1" applyFill="1" applyBorder="1" applyAlignment="1">
      <alignment horizontal="center" vertical="center"/>
    </xf>
    <xf numFmtId="0" fontId="21" fillId="9" borderId="20" xfId="0" applyFont="1" applyFill="1" applyBorder="1" applyAlignment="1">
      <alignment horizontal="center" vertical="center" wrapText="1"/>
    </xf>
    <xf numFmtId="0" fontId="16" fillId="22" borderId="20" xfId="0" applyFont="1" applyFill="1" applyBorder="1" applyAlignment="1">
      <alignment horizontal="center" vertical="center"/>
    </xf>
    <xf numFmtId="0" fontId="16" fillId="22" borderId="21" xfId="0" applyFont="1" applyFill="1" applyBorder="1" applyAlignment="1">
      <alignment horizontal="center" vertical="center"/>
    </xf>
    <xf numFmtId="0" fontId="16" fillId="22" borderId="5" xfId="0" applyFont="1" applyFill="1" applyBorder="1" applyAlignment="1">
      <alignment horizontal="center" vertical="center"/>
    </xf>
    <xf numFmtId="0" fontId="16" fillId="22" borderId="59" xfId="0" applyFont="1" applyFill="1" applyBorder="1" applyAlignment="1">
      <alignment horizontal="center" vertical="center"/>
    </xf>
    <xf numFmtId="5" fontId="40" fillId="3" borderId="20" xfId="0" applyNumberFormat="1" applyFont="1" applyFill="1" applyBorder="1" applyAlignment="1">
      <alignment horizontal="center" vertical="center"/>
    </xf>
    <xf numFmtId="0" fontId="28" fillId="8" borderId="62" xfId="0" applyFont="1" applyFill="1" applyBorder="1" applyAlignment="1">
      <alignment horizontal="center" vertical="center"/>
    </xf>
    <xf numFmtId="0" fontId="28" fillId="8" borderId="63" xfId="0" applyFont="1" applyFill="1" applyBorder="1" applyAlignment="1">
      <alignment horizontal="center" vertical="center"/>
    </xf>
    <xf numFmtId="0" fontId="28" fillId="8" borderId="78" xfId="0" applyFont="1" applyFill="1" applyBorder="1" applyAlignment="1">
      <alignment horizontal="center" vertical="center"/>
    </xf>
    <xf numFmtId="0" fontId="19" fillId="0" borderId="79" xfId="0" applyFont="1" applyBorder="1" applyAlignment="1" applyProtection="1">
      <alignment horizontal="center" vertical="center"/>
      <protection locked="0"/>
    </xf>
    <xf numFmtId="0" fontId="19" fillId="0" borderId="80" xfId="0" applyFont="1" applyBorder="1" applyAlignment="1" applyProtection="1">
      <alignment horizontal="center" vertical="center"/>
      <protection locked="0"/>
    </xf>
    <xf numFmtId="0" fontId="17" fillId="8" borderId="62" xfId="0" applyFont="1" applyFill="1" applyBorder="1" applyAlignment="1">
      <alignment horizontal="center" vertical="center"/>
    </xf>
    <xf numFmtId="0" fontId="17" fillId="8" borderId="63" xfId="0" applyFont="1" applyFill="1" applyBorder="1" applyAlignment="1">
      <alignment horizontal="center" vertical="center"/>
    </xf>
    <xf numFmtId="0" fontId="17" fillId="8" borderId="78" xfId="0" applyFont="1" applyFill="1" applyBorder="1" applyAlignment="1">
      <alignment horizontal="center" vertical="center"/>
    </xf>
    <xf numFmtId="0" fontId="45" fillId="15" borderId="21" xfId="0" applyFont="1" applyFill="1" applyBorder="1" applyAlignment="1">
      <alignment horizontal="center" vertical="center" wrapText="1"/>
    </xf>
    <xf numFmtId="0" fontId="45" fillId="15" borderId="5" xfId="0" applyFont="1" applyFill="1" applyBorder="1" applyAlignment="1">
      <alignment horizontal="center" vertical="center" wrapText="1"/>
    </xf>
    <xf numFmtId="0" fontId="45" fillId="15" borderId="59" xfId="0" applyFont="1" applyFill="1" applyBorder="1" applyAlignment="1">
      <alignment horizontal="center" vertical="center" wrapText="1"/>
    </xf>
    <xf numFmtId="5" fontId="4" fillId="2" borderId="16" xfId="0" applyNumberFormat="1" applyFont="1" applyFill="1" applyBorder="1" applyAlignment="1">
      <alignment horizontal="left" vertical="center" wrapText="1"/>
    </xf>
    <xf numFmtId="5" fontId="4" fillId="2" borderId="0" xfId="0" applyNumberFormat="1" applyFont="1" applyFill="1" applyAlignment="1">
      <alignment horizontal="left" vertical="center"/>
    </xf>
    <xf numFmtId="0" fontId="43" fillId="8" borderId="29" xfId="0" applyFont="1" applyFill="1" applyBorder="1" applyAlignment="1">
      <alignment horizontal="center" vertical="center" wrapText="1"/>
    </xf>
    <xf numFmtId="0" fontId="43" fillId="8" borderId="31" xfId="0" applyFont="1" applyFill="1" applyBorder="1" applyAlignment="1">
      <alignment horizontal="center" vertical="center"/>
    </xf>
    <xf numFmtId="0" fontId="21" fillId="2" borderId="0" xfId="0" applyFont="1" applyFill="1" applyAlignment="1">
      <alignment horizontal="center" vertical="center"/>
    </xf>
    <xf numFmtId="0" fontId="37" fillId="2" borderId="0" xfId="0" applyFont="1" applyFill="1" applyAlignment="1">
      <alignment horizontal="center" vertical="center"/>
    </xf>
    <xf numFmtId="0" fontId="36" fillId="2" borderId="0" xfId="0" applyFont="1" applyFill="1" applyAlignment="1">
      <alignment horizontal="center" vertical="center"/>
    </xf>
    <xf numFmtId="0" fontId="9" fillId="2" borderId="0" xfId="0" applyFont="1" applyFill="1" applyAlignment="1">
      <alignment horizontal="center" vertical="center"/>
    </xf>
    <xf numFmtId="0" fontId="19" fillId="0" borderId="51"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43" fillId="8" borderId="62" xfId="0" applyFont="1" applyFill="1" applyBorder="1" applyAlignment="1">
      <alignment horizontal="center" vertical="center" wrapText="1"/>
    </xf>
    <xf numFmtId="0" fontId="43" fillId="8" borderId="64" xfId="0" applyFont="1" applyFill="1" applyBorder="1" applyAlignment="1">
      <alignment horizontal="center" vertical="center"/>
    </xf>
    <xf numFmtId="0" fontId="43" fillId="8" borderId="30" xfId="0" applyFont="1" applyFill="1" applyBorder="1" applyAlignment="1">
      <alignment horizontal="center" vertical="center" wrapText="1"/>
    </xf>
    <xf numFmtId="0" fontId="30" fillId="16" borderId="9" xfId="0" applyFont="1" applyFill="1" applyBorder="1" applyAlignment="1">
      <alignment horizontal="center" vertical="center" wrapText="1"/>
    </xf>
    <xf numFmtId="0" fontId="30" fillId="16" borderId="35" xfId="0" applyFont="1" applyFill="1" applyBorder="1" applyAlignment="1">
      <alignment horizontal="center" vertical="center" wrapText="1"/>
    </xf>
    <xf numFmtId="0" fontId="30" fillId="16" borderId="16" xfId="0" applyFont="1" applyFill="1" applyBorder="1" applyAlignment="1">
      <alignment horizontal="center" vertical="center" wrapText="1"/>
    </xf>
    <xf numFmtId="0" fontId="30" fillId="16" borderId="34"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33"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63" xfId="0" applyFont="1" applyFill="1" applyBorder="1" applyAlignment="1">
      <alignment horizontal="center" vertical="center"/>
    </xf>
    <xf numFmtId="0" fontId="8" fillId="8" borderId="78" xfId="0" applyFont="1" applyFill="1" applyBorder="1" applyAlignment="1">
      <alignment horizontal="center" vertical="center"/>
    </xf>
    <xf numFmtId="176" fontId="40" fillId="3" borderId="21" xfId="0" applyNumberFormat="1" applyFont="1" applyFill="1" applyBorder="1" applyAlignment="1">
      <alignment horizontal="right" vertical="center"/>
    </xf>
    <xf numFmtId="176" fontId="40" fillId="3" borderId="5" xfId="0" applyNumberFormat="1" applyFont="1" applyFill="1" applyBorder="1" applyAlignment="1">
      <alignment horizontal="right" vertical="center"/>
    </xf>
    <xf numFmtId="0" fontId="19" fillId="0" borderId="81" xfId="0" applyFont="1" applyBorder="1" applyAlignment="1" applyProtection="1">
      <alignment horizontal="center" vertical="center"/>
      <protection locked="0"/>
    </xf>
    <xf numFmtId="0" fontId="19" fillId="0" borderId="8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156881</xdr:colOff>
      <xdr:row>105</xdr:row>
      <xdr:rowOff>9423</xdr:rowOff>
    </xdr:from>
    <xdr:to>
      <xdr:col>50</xdr:col>
      <xdr:colOff>127000</xdr:colOff>
      <xdr:row>107</xdr:row>
      <xdr:rowOff>92897</xdr:rowOff>
    </xdr:to>
    <xdr:pic>
      <xdr:nvPicPr>
        <xdr:cNvPr id="57" name="図 56">
          <a:extLst>
            <a:ext uri="{FF2B5EF4-FFF2-40B4-BE49-F238E27FC236}">
              <a16:creationId xmlns:a16="http://schemas.microsoft.com/office/drawing/2014/main" id="{C9BCED2F-8661-4F98-B3D0-227358DBA1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822" y="21240835"/>
          <a:ext cx="8904943" cy="486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22413</xdr:colOff>
      <xdr:row>14</xdr:row>
      <xdr:rowOff>13084</xdr:rowOff>
    </xdr:from>
    <xdr:to>
      <xdr:col>49</xdr:col>
      <xdr:colOff>112059</xdr:colOff>
      <xdr:row>23</xdr:row>
      <xdr:rowOff>171186</xdr:rowOff>
    </xdr:to>
    <xdr:pic>
      <xdr:nvPicPr>
        <xdr:cNvPr id="56" name="図 55">
          <a:extLst>
            <a:ext uri="{FF2B5EF4-FFF2-40B4-BE49-F238E27FC236}">
              <a16:creationId xmlns:a16="http://schemas.microsoft.com/office/drawing/2014/main" id="{23137FB9-C1B7-412E-91E8-BAABA02590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589" y="2889260"/>
          <a:ext cx="8635999" cy="1973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133741</xdr:colOff>
      <xdr:row>38</xdr:row>
      <xdr:rowOff>44822</xdr:rowOff>
    </xdr:from>
    <xdr:to>
      <xdr:col>50</xdr:col>
      <xdr:colOff>37351</xdr:colOff>
      <xdr:row>45</xdr:row>
      <xdr:rowOff>127746</xdr:rowOff>
    </xdr:to>
    <xdr:pic>
      <xdr:nvPicPr>
        <xdr:cNvPr id="55" name="図 54">
          <a:extLst>
            <a:ext uri="{FF2B5EF4-FFF2-40B4-BE49-F238E27FC236}">
              <a16:creationId xmlns:a16="http://schemas.microsoft.com/office/drawing/2014/main" id="{978F4157-CA22-4F88-88DD-93F4952289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0682" y="7761940"/>
          <a:ext cx="8838434" cy="149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189754</xdr:colOff>
      <xdr:row>80</xdr:row>
      <xdr:rowOff>194608</xdr:rowOff>
    </xdr:from>
    <xdr:to>
      <xdr:col>46</xdr:col>
      <xdr:colOff>159871</xdr:colOff>
      <xdr:row>82</xdr:row>
      <xdr:rowOff>77695</xdr:rowOff>
    </xdr:to>
    <xdr:sp macro="" textlink="">
      <xdr:nvSpPr>
        <xdr:cNvPr id="49" name="二等辺三角形 48">
          <a:extLst>
            <a:ext uri="{FF2B5EF4-FFF2-40B4-BE49-F238E27FC236}">
              <a16:creationId xmlns:a16="http://schemas.microsoft.com/office/drawing/2014/main" id="{83EE84FB-5EE8-4974-9AB6-0CBA34D3908C}"/>
            </a:ext>
          </a:extLst>
        </xdr:cNvPr>
        <xdr:cNvSpPr/>
      </xdr:nvSpPr>
      <xdr:spPr>
        <a:xfrm>
          <a:off x="8736107" y="16129373"/>
          <a:ext cx="358588" cy="286498"/>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52295</xdr:colOff>
      <xdr:row>63</xdr:row>
      <xdr:rowOff>27267</xdr:rowOff>
    </xdr:from>
    <xdr:to>
      <xdr:col>28</xdr:col>
      <xdr:colOff>22413</xdr:colOff>
      <xdr:row>64</xdr:row>
      <xdr:rowOff>112059</xdr:rowOff>
    </xdr:to>
    <xdr:sp macro="" textlink="">
      <xdr:nvSpPr>
        <xdr:cNvPr id="27" name="二等辺三角形 26">
          <a:extLst>
            <a:ext uri="{FF2B5EF4-FFF2-40B4-BE49-F238E27FC236}">
              <a16:creationId xmlns:a16="http://schemas.microsoft.com/office/drawing/2014/main" id="{211231BA-D432-4371-9E1B-C791BEE7A129}"/>
            </a:ext>
          </a:extLst>
        </xdr:cNvPr>
        <xdr:cNvSpPr/>
      </xdr:nvSpPr>
      <xdr:spPr>
        <a:xfrm>
          <a:off x="5102413" y="12533032"/>
          <a:ext cx="358588" cy="286498"/>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164353</xdr:colOff>
      <xdr:row>14</xdr:row>
      <xdr:rowOff>0</xdr:rowOff>
    </xdr:from>
    <xdr:to>
      <xdr:col>28</xdr:col>
      <xdr:colOff>29883</xdr:colOff>
      <xdr:row>22</xdr:row>
      <xdr:rowOff>164352</xdr:rowOff>
    </xdr:to>
    <xdr:sp macro="" textlink="">
      <xdr:nvSpPr>
        <xdr:cNvPr id="3" name="正方形/長方形 2">
          <a:extLst>
            <a:ext uri="{FF2B5EF4-FFF2-40B4-BE49-F238E27FC236}">
              <a16:creationId xmlns:a16="http://schemas.microsoft.com/office/drawing/2014/main" id="{2189D15A-A09D-47F5-A42A-2ACDBA8E95D7}"/>
            </a:ext>
          </a:extLst>
        </xdr:cNvPr>
        <xdr:cNvSpPr/>
      </xdr:nvSpPr>
      <xdr:spPr>
        <a:xfrm>
          <a:off x="3854824" y="2876176"/>
          <a:ext cx="1613647" cy="1778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95622</xdr:colOff>
      <xdr:row>12</xdr:row>
      <xdr:rowOff>106455</xdr:rowOff>
    </xdr:from>
    <xdr:to>
      <xdr:col>21</xdr:col>
      <xdr:colOff>89647</xdr:colOff>
      <xdr:row>13</xdr:row>
      <xdr:rowOff>164353</xdr:rowOff>
    </xdr:to>
    <xdr:sp macro="" textlink="">
      <xdr:nvSpPr>
        <xdr:cNvPr id="6" name="二等辺三角形 5">
          <a:extLst>
            <a:ext uri="{FF2B5EF4-FFF2-40B4-BE49-F238E27FC236}">
              <a16:creationId xmlns:a16="http://schemas.microsoft.com/office/drawing/2014/main" id="{28463D03-B6F2-4C7B-8A81-7DFE8A2FC923}"/>
            </a:ext>
          </a:extLst>
        </xdr:cNvPr>
        <xdr:cNvSpPr/>
      </xdr:nvSpPr>
      <xdr:spPr>
        <a:xfrm rot="10800000">
          <a:off x="3786093" y="2325220"/>
          <a:ext cx="382495" cy="25960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137085</xdr:colOff>
      <xdr:row>7</xdr:row>
      <xdr:rowOff>164352</xdr:rowOff>
    </xdr:from>
    <xdr:to>
      <xdr:col>36</xdr:col>
      <xdr:colOff>181535</xdr:colOff>
      <xdr:row>13</xdr:row>
      <xdr:rowOff>7470</xdr:rowOff>
    </xdr:to>
    <xdr:sp macro="" textlink="">
      <xdr:nvSpPr>
        <xdr:cNvPr id="5" name="正方形/長方形 4">
          <a:extLst>
            <a:ext uri="{FF2B5EF4-FFF2-40B4-BE49-F238E27FC236}">
              <a16:creationId xmlns:a16="http://schemas.microsoft.com/office/drawing/2014/main" id="{FDBA2D2D-D5C1-4F40-BEBD-8D0A2C1F92FC}"/>
            </a:ext>
          </a:extLst>
        </xdr:cNvPr>
        <xdr:cNvSpPr/>
      </xdr:nvSpPr>
      <xdr:spPr>
        <a:xfrm>
          <a:off x="3633320" y="1374587"/>
          <a:ext cx="3540686" cy="105335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①現在かかっている業務時間をご入力ください。</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日の場合→「日」の列に「１」と入力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時間の場合→「時間」の列に「１」と入力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en-US" altLang="ja-JP" sz="1000">
              <a:solidFill>
                <a:sysClr val="windowText" lastClr="000000"/>
              </a:solidFill>
              <a:latin typeface="Meiryo UI" panose="020B0604030504040204" pitchFamily="50" charset="-128"/>
              <a:ea typeface="Meiryo UI" panose="020B0604030504040204" pitchFamily="50" charset="-128"/>
            </a:rPr>
            <a:t>10</a:t>
          </a:r>
          <a:r>
            <a:rPr kumimoji="1" lang="ja-JP" altLang="en-US" sz="1000">
              <a:solidFill>
                <a:sysClr val="windowText" lastClr="000000"/>
              </a:solidFill>
              <a:latin typeface="Meiryo UI" panose="020B0604030504040204" pitchFamily="50" charset="-128"/>
              <a:ea typeface="Meiryo UI" panose="020B0604030504040204" pitchFamily="50" charset="-128"/>
            </a:rPr>
            <a:t>分の場合→「分」の列に「</a:t>
          </a:r>
          <a:r>
            <a:rPr kumimoji="1" lang="en-US" altLang="ja-JP" sz="1000">
              <a:solidFill>
                <a:sysClr val="windowText" lastClr="000000"/>
              </a:solidFill>
              <a:latin typeface="Meiryo UI" panose="020B0604030504040204" pitchFamily="50" charset="-128"/>
              <a:ea typeface="Meiryo UI" panose="020B0604030504040204" pitchFamily="50" charset="-128"/>
            </a:rPr>
            <a:t>10</a:t>
          </a:r>
          <a:r>
            <a:rPr kumimoji="1" lang="ja-JP" altLang="en-US" sz="1000">
              <a:solidFill>
                <a:sysClr val="windowText" lastClr="000000"/>
              </a:solidFill>
              <a:latin typeface="Meiryo UI" panose="020B0604030504040204" pitchFamily="50" charset="-128"/>
              <a:ea typeface="Meiryo UI" panose="020B0604030504040204" pitchFamily="50" charset="-128"/>
            </a:rPr>
            <a:t>」と入力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35</xdr:col>
      <xdr:colOff>127747</xdr:colOff>
      <xdr:row>24</xdr:row>
      <xdr:rowOff>59766</xdr:rowOff>
    </xdr:from>
    <xdr:to>
      <xdr:col>37</xdr:col>
      <xdr:colOff>134469</xdr:colOff>
      <xdr:row>25</xdr:row>
      <xdr:rowOff>141941</xdr:rowOff>
    </xdr:to>
    <xdr:sp macro="" textlink="">
      <xdr:nvSpPr>
        <xdr:cNvPr id="8" name="二等辺三角形 7">
          <a:extLst>
            <a:ext uri="{FF2B5EF4-FFF2-40B4-BE49-F238E27FC236}">
              <a16:creationId xmlns:a16="http://schemas.microsoft.com/office/drawing/2014/main" id="{4EB766E3-1CC1-45A3-B3B8-920033029D0D}"/>
            </a:ext>
          </a:extLst>
        </xdr:cNvPr>
        <xdr:cNvSpPr/>
      </xdr:nvSpPr>
      <xdr:spPr>
        <a:xfrm>
          <a:off x="6925982" y="4953001"/>
          <a:ext cx="395193" cy="283881"/>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122142</xdr:colOff>
      <xdr:row>24</xdr:row>
      <xdr:rowOff>201332</xdr:rowOff>
    </xdr:from>
    <xdr:to>
      <xdr:col>50</xdr:col>
      <xdr:colOff>89646</xdr:colOff>
      <xdr:row>28</xdr:row>
      <xdr:rowOff>44822</xdr:rowOff>
    </xdr:to>
    <xdr:sp macro="" textlink="">
      <xdr:nvSpPr>
        <xdr:cNvPr id="7" name="正方形/長方形 6">
          <a:extLst>
            <a:ext uri="{FF2B5EF4-FFF2-40B4-BE49-F238E27FC236}">
              <a16:creationId xmlns:a16="http://schemas.microsoft.com/office/drawing/2014/main" id="{F36F92C2-434F-4D8B-8ADE-E139019D9ABA}"/>
            </a:ext>
          </a:extLst>
        </xdr:cNvPr>
        <xdr:cNvSpPr/>
      </xdr:nvSpPr>
      <xdr:spPr>
        <a:xfrm>
          <a:off x="6726142" y="5094567"/>
          <a:ext cx="3075269" cy="6503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②クラウド業務スタイルによる</a:t>
          </a:r>
          <a:r>
            <a:rPr kumimoji="1" lang="en-US" altLang="ja-JP" sz="1200" b="1">
              <a:solidFill>
                <a:sysClr val="windowText" lastClr="000000"/>
              </a:solidFill>
              <a:latin typeface="Meiryo UI" panose="020B0604030504040204" pitchFamily="50" charset="-128"/>
              <a:ea typeface="Meiryo UI" panose="020B0604030504040204" pitchFamily="50" charset="-128"/>
            </a:rPr>
            <a:t>1</a:t>
          </a:r>
          <a:r>
            <a:rPr kumimoji="1" lang="ja-JP" altLang="en-US" sz="1200" b="1">
              <a:solidFill>
                <a:sysClr val="windowText" lastClr="000000"/>
              </a:solidFill>
              <a:latin typeface="Meiryo UI" panose="020B0604030504040204" pitchFamily="50" charset="-128"/>
              <a:ea typeface="Meiryo UI" panose="020B0604030504040204" pitchFamily="50" charset="-128"/>
            </a:rPr>
            <a:t>回あたりの業務の削減時間が自動計算されます。</a:t>
          </a:r>
        </a:p>
      </xdr:txBody>
    </xdr:sp>
    <xdr:clientData/>
  </xdr:twoCellAnchor>
  <xdr:twoCellAnchor>
    <xdr:from>
      <xdr:col>35</xdr:col>
      <xdr:colOff>87406</xdr:colOff>
      <xdr:row>15</xdr:row>
      <xdr:rowOff>77693</xdr:rowOff>
    </xdr:from>
    <xdr:to>
      <xdr:col>38</xdr:col>
      <xdr:colOff>104588</xdr:colOff>
      <xdr:row>23</xdr:row>
      <xdr:rowOff>186766</xdr:rowOff>
    </xdr:to>
    <xdr:sp macro="" textlink="">
      <xdr:nvSpPr>
        <xdr:cNvPr id="11" name="正方形/長方形 10">
          <a:extLst>
            <a:ext uri="{FF2B5EF4-FFF2-40B4-BE49-F238E27FC236}">
              <a16:creationId xmlns:a16="http://schemas.microsoft.com/office/drawing/2014/main" id="{E0654525-1F0B-4303-BFB6-2D9A08F06AD5}"/>
            </a:ext>
          </a:extLst>
        </xdr:cNvPr>
        <xdr:cNvSpPr/>
      </xdr:nvSpPr>
      <xdr:spPr>
        <a:xfrm>
          <a:off x="6885641" y="3155575"/>
          <a:ext cx="599888" cy="172272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82177</xdr:colOff>
      <xdr:row>38</xdr:row>
      <xdr:rowOff>20544</xdr:rowOff>
    </xdr:from>
    <xdr:to>
      <xdr:col>50</xdr:col>
      <xdr:colOff>52294</xdr:colOff>
      <xdr:row>45</xdr:row>
      <xdr:rowOff>134471</xdr:rowOff>
    </xdr:to>
    <xdr:sp macro="" textlink="">
      <xdr:nvSpPr>
        <xdr:cNvPr id="12" name="正方形/長方形 11">
          <a:extLst>
            <a:ext uri="{FF2B5EF4-FFF2-40B4-BE49-F238E27FC236}">
              <a16:creationId xmlns:a16="http://schemas.microsoft.com/office/drawing/2014/main" id="{17A4C085-0DF9-4B35-9ED7-75A6179E8EA8}"/>
            </a:ext>
          </a:extLst>
        </xdr:cNvPr>
        <xdr:cNvSpPr/>
      </xdr:nvSpPr>
      <xdr:spPr>
        <a:xfrm>
          <a:off x="4938059" y="7737662"/>
          <a:ext cx="4826000" cy="152586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38842</xdr:colOff>
      <xdr:row>36</xdr:row>
      <xdr:rowOff>186764</xdr:rowOff>
    </xdr:from>
    <xdr:to>
      <xdr:col>33</xdr:col>
      <xdr:colOff>186763</xdr:colOff>
      <xdr:row>37</xdr:row>
      <xdr:rowOff>186761</xdr:rowOff>
    </xdr:to>
    <xdr:sp macro="" textlink="">
      <xdr:nvSpPr>
        <xdr:cNvPr id="13" name="二等辺三角形 12">
          <a:extLst>
            <a:ext uri="{FF2B5EF4-FFF2-40B4-BE49-F238E27FC236}">
              <a16:creationId xmlns:a16="http://schemas.microsoft.com/office/drawing/2014/main" id="{5402ACC6-7FBF-496C-B522-9536D7154DD4}"/>
            </a:ext>
          </a:extLst>
        </xdr:cNvPr>
        <xdr:cNvSpPr/>
      </xdr:nvSpPr>
      <xdr:spPr>
        <a:xfrm rot="10800000">
          <a:off x="6254371" y="7500470"/>
          <a:ext cx="342157" cy="201703"/>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30255</xdr:colOff>
      <xdr:row>35</xdr:row>
      <xdr:rowOff>39596</xdr:rowOff>
    </xdr:from>
    <xdr:to>
      <xdr:col>49</xdr:col>
      <xdr:colOff>29881</xdr:colOff>
      <xdr:row>37</xdr:row>
      <xdr:rowOff>52295</xdr:rowOff>
    </xdr:to>
    <xdr:sp macro="" textlink="">
      <xdr:nvSpPr>
        <xdr:cNvPr id="14" name="正方形/長方形 13">
          <a:extLst>
            <a:ext uri="{FF2B5EF4-FFF2-40B4-BE49-F238E27FC236}">
              <a16:creationId xmlns:a16="http://schemas.microsoft.com/office/drawing/2014/main" id="{68F2A34B-3FFB-4BC8-B7D9-57BA5D4A91AE}"/>
            </a:ext>
          </a:extLst>
        </xdr:cNvPr>
        <xdr:cNvSpPr/>
      </xdr:nvSpPr>
      <xdr:spPr>
        <a:xfrm>
          <a:off x="6051549" y="7151596"/>
          <a:ext cx="3495861" cy="4161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①従業員情報などの貴社の情報をご入力ください。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29883</xdr:colOff>
      <xdr:row>46</xdr:row>
      <xdr:rowOff>117287</xdr:rowOff>
    </xdr:from>
    <xdr:to>
      <xdr:col>51</xdr:col>
      <xdr:colOff>37353</xdr:colOff>
      <xdr:row>51</xdr:row>
      <xdr:rowOff>74706</xdr:rowOff>
    </xdr:to>
    <xdr:sp macro="" textlink="">
      <xdr:nvSpPr>
        <xdr:cNvPr id="16" name="正方形/長方形 15">
          <a:extLst>
            <a:ext uri="{FF2B5EF4-FFF2-40B4-BE49-F238E27FC236}">
              <a16:creationId xmlns:a16="http://schemas.microsoft.com/office/drawing/2014/main" id="{AAE644D7-9520-4457-97AD-2761FA2FA309}"/>
            </a:ext>
          </a:extLst>
        </xdr:cNvPr>
        <xdr:cNvSpPr/>
      </xdr:nvSpPr>
      <xdr:spPr>
        <a:xfrm>
          <a:off x="806824" y="9448052"/>
          <a:ext cx="9136529" cy="96594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時給は総務の平均年収から年間の法定労働時間を割った参考価格が入力されています。必要に応じてご変更ください。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源泉徴収票や支払調書など法定調書の提出方法については、「年末調整提出方法」にて、当てはまる方に「１」を入れてください。</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算定基礎届などの媒体の種類については、「社会保険手続き出力方法」にて、当てはまる方に「１」を入れてください。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算定基礎届など社会保険手続きの届出書類の提出方法については、「社会保険手続き提出方法」にて、当てはまる方に「１」を入れてください。</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24</xdr:col>
      <xdr:colOff>179297</xdr:colOff>
      <xdr:row>29</xdr:row>
      <xdr:rowOff>134469</xdr:rowOff>
    </xdr:from>
    <xdr:to>
      <xdr:col>30</xdr:col>
      <xdr:colOff>37355</xdr:colOff>
      <xdr:row>31</xdr:row>
      <xdr:rowOff>29880</xdr:rowOff>
    </xdr:to>
    <xdr:sp macro="" textlink="">
      <xdr:nvSpPr>
        <xdr:cNvPr id="18" name="二等辺三角形 17">
          <a:extLst>
            <a:ext uri="{FF2B5EF4-FFF2-40B4-BE49-F238E27FC236}">
              <a16:creationId xmlns:a16="http://schemas.microsoft.com/office/drawing/2014/main" id="{3959B6FC-E1C6-4D83-B6E3-5E8DC3679F7E}"/>
            </a:ext>
          </a:extLst>
        </xdr:cNvPr>
        <xdr:cNvSpPr/>
      </xdr:nvSpPr>
      <xdr:spPr>
        <a:xfrm flipV="1">
          <a:off x="4840944" y="5782234"/>
          <a:ext cx="1023470" cy="298822"/>
        </a:xfrm>
        <a:prstGeom prst="triangl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82177</xdr:colOff>
      <xdr:row>51</xdr:row>
      <xdr:rowOff>194235</xdr:rowOff>
    </xdr:from>
    <xdr:to>
      <xdr:col>30</xdr:col>
      <xdr:colOff>22411</xdr:colOff>
      <xdr:row>53</xdr:row>
      <xdr:rowOff>37353</xdr:rowOff>
    </xdr:to>
    <xdr:sp macro="" textlink="">
      <xdr:nvSpPr>
        <xdr:cNvPr id="19" name="矢印: 下 18">
          <a:extLst>
            <a:ext uri="{FF2B5EF4-FFF2-40B4-BE49-F238E27FC236}">
              <a16:creationId xmlns:a16="http://schemas.microsoft.com/office/drawing/2014/main" id="{27C6EE4C-4812-4A55-91BC-6142A417CF49}"/>
            </a:ext>
          </a:extLst>
        </xdr:cNvPr>
        <xdr:cNvSpPr/>
      </xdr:nvSpPr>
      <xdr:spPr>
        <a:xfrm>
          <a:off x="4938059" y="10077823"/>
          <a:ext cx="911411" cy="246530"/>
        </a:xfrm>
        <a:prstGeom prst="downArrow">
          <a:avLst/>
        </a:prstGeom>
        <a:solidFill>
          <a:schemeClr val="accent5">
            <a:lumMod val="75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14942</xdr:colOff>
      <xdr:row>53</xdr:row>
      <xdr:rowOff>120304</xdr:rowOff>
    </xdr:from>
    <xdr:to>
      <xdr:col>50</xdr:col>
      <xdr:colOff>171824</xdr:colOff>
      <xdr:row>63</xdr:row>
      <xdr:rowOff>18724</xdr:rowOff>
    </xdr:to>
    <xdr:pic>
      <xdr:nvPicPr>
        <xdr:cNvPr id="25" name="図 24">
          <a:extLst>
            <a:ext uri="{FF2B5EF4-FFF2-40B4-BE49-F238E27FC236}">
              <a16:creationId xmlns:a16="http://schemas.microsoft.com/office/drawing/2014/main" id="{DF02F6FD-2985-4205-973E-CB0117E5F322}"/>
            </a:ext>
          </a:extLst>
        </xdr:cNvPr>
        <xdr:cNvPicPr>
          <a:picLocks noChangeAspect="1"/>
        </xdr:cNvPicPr>
      </xdr:nvPicPr>
      <xdr:blipFill>
        <a:blip xmlns:r="http://schemas.openxmlformats.org/officeDocument/2006/relationships" r:embed="rId4"/>
        <a:stretch>
          <a:fillRect/>
        </a:stretch>
      </xdr:blipFill>
      <xdr:spPr>
        <a:xfrm>
          <a:off x="791883" y="10609010"/>
          <a:ext cx="9091706" cy="1915479"/>
        </a:xfrm>
        <a:prstGeom prst="rect">
          <a:avLst/>
        </a:prstGeom>
      </xdr:spPr>
    </xdr:pic>
    <xdr:clientData/>
  </xdr:twoCellAnchor>
  <xdr:twoCellAnchor>
    <xdr:from>
      <xdr:col>17</xdr:col>
      <xdr:colOff>100478</xdr:colOff>
      <xdr:row>63</xdr:row>
      <xdr:rowOff>162113</xdr:rowOff>
    </xdr:from>
    <xdr:to>
      <xdr:col>29</xdr:col>
      <xdr:colOff>7470</xdr:colOff>
      <xdr:row>66</xdr:row>
      <xdr:rowOff>156883</xdr:rowOff>
    </xdr:to>
    <xdr:sp macro="" textlink="">
      <xdr:nvSpPr>
        <xdr:cNvPr id="26" name="正方形/長方形 25">
          <a:extLst>
            <a:ext uri="{FF2B5EF4-FFF2-40B4-BE49-F238E27FC236}">
              <a16:creationId xmlns:a16="http://schemas.microsoft.com/office/drawing/2014/main" id="{CF9EB2EA-86ED-44EF-A810-05CE973FB697}"/>
            </a:ext>
          </a:extLst>
        </xdr:cNvPr>
        <xdr:cNvSpPr/>
      </xdr:nvSpPr>
      <xdr:spPr>
        <a:xfrm>
          <a:off x="3402478" y="12667878"/>
          <a:ext cx="2237816" cy="59988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②年間で削減される業務時間が自動計算されます。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3</xdr:col>
      <xdr:colOff>149412</xdr:colOff>
      <xdr:row>71</xdr:row>
      <xdr:rowOff>26006</xdr:rowOff>
    </xdr:from>
    <xdr:to>
      <xdr:col>47</xdr:col>
      <xdr:colOff>186765</xdr:colOff>
      <xdr:row>80</xdr:row>
      <xdr:rowOff>170472</xdr:rowOff>
    </xdr:to>
    <xdr:pic>
      <xdr:nvPicPr>
        <xdr:cNvPr id="35" name="図 34">
          <a:extLst>
            <a:ext uri="{FF2B5EF4-FFF2-40B4-BE49-F238E27FC236}">
              <a16:creationId xmlns:a16="http://schemas.microsoft.com/office/drawing/2014/main" id="{5FA19774-D1A1-4FF1-AD27-2EEB2DE04C7F}"/>
            </a:ext>
          </a:extLst>
        </xdr:cNvPr>
        <xdr:cNvPicPr>
          <a:picLocks noChangeAspect="1"/>
        </xdr:cNvPicPr>
      </xdr:nvPicPr>
      <xdr:blipFill>
        <a:blip xmlns:r="http://schemas.openxmlformats.org/officeDocument/2006/relationships" r:embed="rId5"/>
        <a:stretch>
          <a:fillRect/>
        </a:stretch>
      </xdr:blipFill>
      <xdr:spPr>
        <a:xfrm>
          <a:off x="732118" y="13338594"/>
          <a:ext cx="8583706" cy="1959819"/>
        </a:xfrm>
        <a:prstGeom prst="rect">
          <a:avLst/>
        </a:prstGeom>
      </xdr:spPr>
    </xdr:pic>
    <xdr:clientData/>
  </xdr:twoCellAnchor>
  <xdr:twoCellAnchor>
    <xdr:from>
      <xdr:col>36</xdr:col>
      <xdr:colOff>156881</xdr:colOff>
      <xdr:row>82</xdr:row>
      <xdr:rowOff>3732</xdr:rowOff>
    </xdr:from>
    <xdr:to>
      <xdr:col>50</xdr:col>
      <xdr:colOff>119528</xdr:colOff>
      <xdr:row>86</xdr:row>
      <xdr:rowOff>141941</xdr:rowOff>
    </xdr:to>
    <xdr:sp macro="" textlink="">
      <xdr:nvSpPr>
        <xdr:cNvPr id="40" name="正方形/長方形 39">
          <a:extLst>
            <a:ext uri="{FF2B5EF4-FFF2-40B4-BE49-F238E27FC236}">
              <a16:creationId xmlns:a16="http://schemas.microsoft.com/office/drawing/2014/main" id="{A3C88649-CEC9-457A-B5D2-62D231702D20}"/>
            </a:ext>
          </a:extLst>
        </xdr:cNvPr>
        <xdr:cNvSpPr/>
      </xdr:nvSpPr>
      <xdr:spPr>
        <a:xfrm>
          <a:off x="7149352" y="16341908"/>
          <a:ext cx="2681941" cy="94503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⑤削減される消耗品の消費量に消耗品費単価をかけることで、年間で削減される消耗品費が自動計算されます。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5</xdr:col>
      <xdr:colOff>67233</xdr:colOff>
      <xdr:row>89</xdr:row>
      <xdr:rowOff>96367</xdr:rowOff>
    </xdr:from>
    <xdr:to>
      <xdr:col>51</xdr:col>
      <xdr:colOff>29882</xdr:colOff>
      <xdr:row>98</xdr:row>
      <xdr:rowOff>126998</xdr:rowOff>
    </xdr:to>
    <xdr:pic>
      <xdr:nvPicPr>
        <xdr:cNvPr id="42" name="図 41">
          <a:extLst>
            <a:ext uri="{FF2B5EF4-FFF2-40B4-BE49-F238E27FC236}">
              <a16:creationId xmlns:a16="http://schemas.microsoft.com/office/drawing/2014/main" id="{EE73E086-BF3A-4716-A007-4B3FAAE1718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38409" y="17644779"/>
          <a:ext cx="8897473" cy="184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81806</xdr:colOff>
      <xdr:row>96</xdr:row>
      <xdr:rowOff>44822</xdr:rowOff>
    </xdr:from>
    <xdr:to>
      <xdr:col>51</xdr:col>
      <xdr:colOff>74706</xdr:colOff>
      <xdr:row>98</xdr:row>
      <xdr:rowOff>141941</xdr:rowOff>
    </xdr:to>
    <xdr:sp macro="" textlink="">
      <xdr:nvSpPr>
        <xdr:cNvPr id="44" name="正方形/長方形 43">
          <a:extLst>
            <a:ext uri="{FF2B5EF4-FFF2-40B4-BE49-F238E27FC236}">
              <a16:creationId xmlns:a16="http://schemas.microsoft.com/office/drawing/2014/main" id="{A7606F76-8A51-4116-95B1-E457089D69C8}"/>
            </a:ext>
          </a:extLst>
        </xdr:cNvPr>
        <xdr:cNvSpPr/>
      </xdr:nvSpPr>
      <xdr:spPr>
        <a:xfrm>
          <a:off x="1052982" y="19460881"/>
          <a:ext cx="8927724" cy="50053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152029</xdr:colOff>
      <xdr:row>104</xdr:row>
      <xdr:rowOff>194236</xdr:rowOff>
    </xdr:from>
    <xdr:to>
      <xdr:col>50</xdr:col>
      <xdr:colOff>171823</xdr:colOff>
      <xdr:row>107</xdr:row>
      <xdr:rowOff>97118</xdr:rowOff>
    </xdr:to>
    <xdr:sp macro="" textlink="">
      <xdr:nvSpPr>
        <xdr:cNvPr id="45" name="正方形/長方形 44">
          <a:extLst>
            <a:ext uri="{FF2B5EF4-FFF2-40B4-BE49-F238E27FC236}">
              <a16:creationId xmlns:a16="http://schemas.microsoft.com/office/drawing/2014/main" id="{AB11593B-8E42-419F-A468-322BDF47D08E}"/>
            </a:ext>
          </a:extLst>
        </xdr:cNvPr>
        <xdr:cNvSpPr/>
      </xdr:nvSpPr>
      <xdr:spPr>
        <a:xfrm>
          <a:off x="928970" y="21223942"/>
          <a:ext cx="8954618" cy="508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59766</xdr:colOff>
      <xdr:row>63</xdr:row>
      <xdr:rowOff>27267</xdr:rowOff>
    </xdr:from>
    <xdr:to>
      <xdr:col>46</xdr:col>
      <xdr:colOff>29883</xdr:colOff>
      <xdr:row>64</xdr:row>
      <xdr:rowOff>112059</xdr:rowOff>
    </xdr:to>
    <xdr:sp macro="" textlink="">
      <xdr:nvSpPr>
        <xdr:cNvPr id="47" name="二等辺三角形 46">
          <a:extLst>
            <a:ext uri="{FF2B5EF4-FFF2-40B4-BE49-F238E27FC236}">
              <a16:creationId xmlns:a16="http://schemas.microsoft.com/office/drawing/2014/main" id="{FC4DF46C-0D2F-4708-8E08-7379235C25AC}"/>
            </a:ext>
          </a:extLst>
        </xdr:cNvPr>
        <xdr:cNvSpPr/>
      </xdr:nvSpPr>
      <xdr:spPr>
        <a:xfrm>
          <a:off x="8606119" y="12331326"/>
          <a:ext cx="358588" cy="286498"/>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156882</xdr:colOff>
      <xdr:row>63</xdr:row>
      <xdr:rowOff>187513</xdr:rowOff>
    </xdr:from>
    <xdr:to>
      <xdr:col>50</xdr:col>
      <xdr:colOff>112059</xdr:colOff>
      <xdr:row>68</xdr:row>
      <xdr:rowOff>104588</xdr:rowOff>
    </xdr:to>
    <xdr:sp macro="" textlink="">
      <xdr:nvSpPr>
        <xdr:cNvPr id="29" name="正方形/長方形 28">
          <a:extLst>
            <a:ext uri="{FF2B5EF4-FFF2-40B4-BE49-F238E27FC236}">
              <a16:creationId xmlns:a16="http://schemas.microsoft.com/office/drawing/2014/main" id="{CD66C69E-DAF4-48FA-9822-8D9320ACE2D6}"/>
            </a:ext>
          </a:extLst>
        </xdr:cNvPr>
        <xdr:cNvSpPr/>
      </xdr:nvSpPr>
      <xdr:spPr>
        <a:xfrm>
          <a:off x="7149353" y="12491572"/>
          <a:ext cx="2674471" cy="9256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③削減される業務時間に人件費単価（時給）をかけることで、年間で削減される人件費が自動計算されます。</a:t>
          </a:r>
        </a:p>
        <a:p>
          <a:pPr algn="l"/>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33</xdr:col>
      <xdr:colOff>156883</xdr:colOff>
      <xdr:row>80</xdr:row>
      <xdr:rowOff>57149</xdr:rowOff>
    </xdr:from>
    <xdr:to>
      <xdr:col>35</xdr:col>
      <xdr:colOff>127001</xdr:colOff>
      <xdr:row>81</xdr:row>
      <xdr:rowOff>141941</xdr:rowOff>
    </xdr:to>
    <xdr:sp macro="" textlink="">
      <xdr:nvSpPr>
        <xdr:cNvPr id="48" name="二等辺三角形 47">
          <a:extLst>
            <a:ext uri="{FF2B5EF4-FFF2-40B4-BE49-F238E27FC236}">
              <a16:creationId xmlns:a16="http://schemas.microsoft.com/office/drawing/2014/main" id="{013D71C5-85B2-4A54-B77D-CFC6F4E29043}"/>
            </a:ext>
          </a:extLst>
        </xdr:cNvPr>
        <xdr:cNvSpPr/>
      </xdr:nvSpPr>
      <xdr:spPr>
        <a:xfrm>
          <a:off x="6566648" y="15991914"/>
          <a:ext cx="358588" cy="286498"/>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97117</xdr:colOff>
      <xdr:row>80</xdr:row>
      <xdr:rowOff>194982</xdr:rowOff>
    </xdr:from>
    <xdr:to>
      <xdr:col>36</xdr:col>
      <xdr:colOff>47811</xdr:colOff>
      <xdr:row>84</xdr:row>
      <xdr:rowOff>112059</xdr:rowOff>
    </xdr:to>
    <xdr:sp macro="" textlink="">
      <xdr:nvSpPr>
        <xdr:cNvPr id="38" name="正方形/長方形 37">
          <a:extLst>
            <a:ext uri="{FF2B5EF4-FFF2-40B4-BE49-F238E27FC236}">
              <a16:creationId xmlns:a16="http://schemas.microsoft.com/office/drawing/2014/main" id="{FAF14B10-5346-47EE-A781-3851AE22B384}"/>
            </a:ext>
          </a:extLst>
        </xdr:cNvPr>
        <xdr:cNvSpPr/>
      </xdr:nvSpPr>
      <xdr:spPr>
        <a:xfrm>
          <a:off x="4952999" y="16129747"/>
          <a:ext cx="2087283" cy="723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④年間で削減される消耗品の消費量が自動計算されます。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115047</xdr:colOff>
      <xdr:row>87</xdr:row>
      <xdr:rowOff>129988</xdr:rowOff>
    </xdr:from>
    <xdr:to>
      <xdr:col>30</xdr:col>
      <xdr:colOff>55281</xdr:colOff>
      <xdr:row>88</xdr:row>
      <xdr:rowOff>174811</xdr:rowOff>
    </xdr:to>
    <xdr:sp macro="" textlink="">
      <xdr:nvSpPr>
        <xdr:cNvPr id="50" name="矢印: 下 49">
          <a:extLst>
            <a:ext uri="{FF2B5EF4-FFF2-40B4-BE49-F238E27FC236}">
              <a16:creationId xmlns:a16="http://schemas.microsoft.com/office/drawing/2014/main" id="{777527E2-A4A6-4018-8E0A-2CCD39F31F63}"/>
            </a:ext>
          </a:extLst>
        </xdr:cNvPr>
        <xdr:cNvSpPr/>
      </xdr:nvSpPr>
      <xdr:spPr>
        <a:xfrm>
          <a:off x="4970929" y="17274988"/>
          <a:ext cx="911411" cy="246529"/>
        </a:xfrm>
        <a:prstGeom prst="downArrow">
          <a:avLst/>
        </a:prstGeom>
        <a:solidFill>
          <a:schemeClr val="accent5">
            <a:lumMod val="75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80684</xdr:colOff>
      <xdr:row>98</xdr:row>
      <xdr:rowOff>197598</xdr:rowOff>
    </xdr:from>
    <xdr:to>
      <xdr:col>7</xdr:col>
      <xdr:colOff>50801</xdr:colOff>
      <xdr:row>100</xdr:row>
      <xdr:rowOff>80684</xdr:rowOff>
    </xdr:to>
    <xdr:sp macro="" textlink="">
      <xdr:nvSpPr>
        <xdr:cNvPr id="51" name="二等辺三角形 50">
          <a:extLst>
            <a:ext uri="{FF2B5EF4-FFF2-40B4-BE49-F238E27FC236}">
              <a16:creationId xmlns:a16="http://schemas.microsoft.com/office/drawing/2014/main" id="{44550C21-553C-4998-A15C-8813791C11E7}"/>
            </a:ext>
          </a:extLst>
        </xdr:cNvPr>
        <xdr:cNvSpPr/>
      </xdr:nvSpPr>
      <xdr:spPr>
        <a:xfrm>
          <a:off x="1051860" y="19561363"/>
          <a:ext cx="358588" cy="286497"/>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194234</xdr:colOff>
      <xdr:row>99</xdr:row>
      <xdr:rowOff>156882</xdr:rowOff>
    </xdr:from>
    <xdr:to>
      <xdr:col>30</xdr:col>
      <xdr:colOff>104587</xdr:colOff>
      <xdr:row>101</xdr:row>
      <xdr:rowOff>119531</xdr:rowOff>
    </xdr:to>
    <xdr:sp macro="" textlink="">
      <xdr:nvSpPr>
        <xdr:cNvPr id="43" name="正方形/長方形 42">
          <a:extLst>
            <a:ext uri="{FF2B5EF4-FFF2-40B4-BE49-F238E27FC236}">
              <a16:creationId xmlns:a16="http://schemas.microsoft.com/office/drawing/2014/main" id="{09F7E466-6A1D-4BF5-84C0-EAF804FDAEFE}"/>
            </a:ext>
          </a:extLst>
        </xdr:cNvPr>
        <xdr:cNvSpPr/>
      </xdr:nvSpPr>
      <xdr:spPr>
        <a:xfrm>
          <a:off x="971175" y="20178058"/>
          <a:ext cx="4960471" cy="36606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⑥各クラウド業務スタイルの、年間の削減時間と削減コストが確認できます。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103093</xdr:colOff>
      <xdr:row>103</xdr:row>
      <xdr:rowOff>13446</xdr:rowOff>
    </xdr:from>
    <xdr:to>
      <xdr:col>30</xdr:col>
      <xdr:colOff>43327</xdr:colOff>
      <xdr:row>104</xdr:row>
      <xdr:rowOff>58269</xdr:rowOff>
    </xdr:to>
    <xdr:sp macro="" textlink="">
      <xdr:nvSpPr>
        <xdr:cNvPr id="52" name="矢印: 下 51">
          <a:extLst>
            <a:ext uri="{FF2B5EF4-FFF2-40B4-BE49-F238E27FC236}">
              <a16:creationId xmlns:a16="http://schemas.microsoft.com/office/drawing/2014/main" id="{F3D0DFA4-D8A2-4B7B-A39B-3A0C60289462}"/>
            </a:ext>
          </a:extLst>
        </xdr:cNvPr>
        <xdr:cNvSpPr/>
      </xdr:nvSpPr>
      <xdr:spPr>
        <a:xfrm>
          <a:off x="4958975" y="20385740"/>
          <a:ext cx="911411" cy="246529"/>
        </a:xfrm>
        <a:prstGeom prst="downArrow">
          <a:avLst/>
        </a:prstGeom>
        <a:solidFill>
          <a:schemeClr val="accent5">
            <a:lumMod val="75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68731</xdr:colOff>
      <xdr:row>107</xdr:row>
      <xdr:rowOff>193115</xdr:rowOff>
    </xdr:from>
    <xdr:to>
      <xdr:col>7</xdr:col>
      <xdr:colOff>38848</xdr:colOff>
      <xdr:row>109</xdr:row>
      <xdr:rowOff>76201</xdr:rowOff>
    </xdr:to>
    <xdr:sp macro="" textlink="">
      <xdr:nvSpPr>
        <xdr:cNvPr id="53" name="二等辺三角形 52">
          <a:extLst>
            <a:ext uri="{FF2B5EF4-FFF2-40B4-BE49-F238E27FC236}">
              <a16:creationId xmlns:a16="http://schemas.microsoft.com/office/drawing/2014/main" id="{1169F383-A860-416B-B392-B06A7551ECA6}"/>
            </a:ext>
          </a:extLst>
        </xdr:cNvPr>
        <xdr:cNvSpPr/>
      </xdr:nvSpPr>
      <xdr:spPr>
        <a:xfrm>
          <a:off x="1039907" y="21372233"/>
          <a:ext cx="358588" cy="286497"/>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185269</xdr:colOff>
      <xdr:row>108</xdr:row>
      <xdr:rowOff>136711</xdr:rowOff>
    </xdr:from>
    <xdr:to>
      <xdr:col>38</xdr:col>
      <xdr:colOff>179294</xdr:colOff>
      <xdr:row>110</xdr:row>
      <xdr:rowOff>85165</xdr:rowOff>
    </xdr:to>
    <xdr:sp macro="" textlink="">
      <xdr:nvSpPr>
        <xdr:cNvPr id="46" name="正方形/長方形 45">
          <a:extLst>
            <a:ext uri="{FF2B5EF4-FFF2-40B4-BE49-F238E27FC236}">
              <a16:creationId xmlns:a16="http://schemas.microsoft.com/office/drawing/2014/main" id="{0A8CFEB7-F329-4267-A092-248A4421B185}"/>
            </a:ext>
          </a:extLst>
        </xdr:cNvPr>
        <xdr:cNvSpPr/>
      </xdr:nvSpPr>
      <xdr:spPr>
        <a:xfrm>
          <a:off x="962210" y="21517535"/>
          <a:ext cx="6598025" cy="3518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⑦シートの最下部で、すべてのクラウド業務スタイルの、年間の削減時間と削減コストが確認できます。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122519</xdr:colOff>
      <xdr:row>69</xdr:row>
      <xdr:rowOff>10459</xdr:rowOff>
    </xdr:from>
    <xdr:to>
      <xdr:col>30</xdr:col>
      <xdr:colOff>62753</xdr:colOff>
      <xdr:row>70</xdr:row>
      <xdr:rowOff>55283</xdr:rowOff>
    </xdr:to>
    <xdr:sp macro="" textlink="">
      <xdr:nvSpPr>
        <xdr:cNvPr id="54" name="矢印: 下 53">
          <a:extLst>
            <a:ext uri="{FF2B5EF4-FFF2-40B4-BE49-F238E27FC236}">
              <a16:creationId xmlns:a16="http://schemas.microsoft.com/office/drawing/2014/main" id="{C2D95CA1-32FB-402D-B510-6448361C36AD}"/>
            </a:ext>
          </a:extLst>
        </xdr:cNvPr>
        <xdr:cNvSpPr/>
      </xdr:nvSpPr>
      <xdr:spPr>
        <a:xfrm>
          <a:off x="4978401" y="13524753"/>
          <a:ext cx="911411" cy="246530"/>
        </a:xfrm>
        <a:prstGeom prst="downArrow">
          <a:avLst/>
        </a:prstGeom>
        <a:solidFill>
          <a:schemeClr val="accent5">
            <a:lumMod val="75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265548</xdr:colOff>
      <xdr:row>2</xdr:row>
      <xdr:rowOff>115455</xdr:rowOff>
    </xdr:from>
    <xdr:to>
      <xdr:col>19</xdr:col>
      <xdr:colOff>831272</xdr:colOff>
      <xdr:row>2</xdr:row>
      <xdr:rowOff>623454</xdr:rowOff>
    </xdr:to>
    <xdr:sp macro="" textlink="">
      <xdr:nvSpPr>
        <xdr:cNvPr id="4" name="正方形/長方形 3">
          <a:extLst>
            <a:ext uri="{FF2B5EF4-FFF2-40B4-BE49-F238E27FC236}">
              <a16:creationId xmlns:a16="http://schemas.microsoft.com/office/drawing/2014/main" id="{A6DC5327-A345-4183-910D-1A9E19A899EA}"/>
            </a:ext>
          </a:extLst>
        </xdr:cNvPr>
        <xdr:cNvSpPr/>
      </xdr:nvSpPr>
      <xdr:spPr>
        <a:xfrm>
          <a:off x="17087275" y="958273"/>
          <a:ext cx="2990270" cy="50799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Meiryo UI" panose="020B0604030504040204" pitchFamily="50" charset="-128"/>
              <a:ea typeface="Meiryo UI" panose="020B0604030504040204" pitchFamily="50" charset="-128"/>
            </a:rPr>
            <a:t>STEP1【</a:t>
          </a:r>
          <a:r>
            <a:rPr kumimoji="1" lang="ja-JP" altLang="en-US" sz="2800" b="1">
              <a:solidFill>
                <a:schemeClr val="bg1"/>
              </a:solidFill>
              <a:latin typeface="Meiryo UI" panose="020B0604030504040204" pitchFamily="50" charset="-128"/>
              <a:ea typeface="Meiryo UI" panose="020B0604030504040204" pitchFamily="50" charset="-128"/>
            </a:rPr>
            <a:t>入力例</a:t>
          </a:r>
          <a:r>
            <a:rPr kumimoji="1" lang="en-US" altLang="ja-JP" sz="2800" b="1">
              <a:solidFill>
                <a:schemeClr val="bg1"/>
              </a:solidFill>
              <a:latin typeface="Meiryo UI" panose="020B0604030504040204" pitchFamily="50" charset="-128"/>
              <a:ea typeface="Meiryo UI" panose="020B0604030504040204" pitchFamily="50" charset="-128"/>
            </a:rPr>
            <a:t>】</a:t>
          </a:r>
          <a:endParaRPr kumimoji="1" lang="ja-JP" altLang="en-US" sz="2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184727</xdr:colOff>
      <xdr:row>2</xdr:row>
      <xdr:rowOff>115454</xdr:rowOff>
    </xdr:from>
    <xdr:to>
      <xdr:col>19</xdr:col>
      <xdr:colOff>1881906</xdr:colOff>
      <xdr:row>2</xdr:row>
      <xdr:rowOff>623453</xdr:rowOff>
    </xdr:to>
    <xdr:sp macro="" textlink="">
      <xdr:nvSpPr>
        <xdr:cNvPr id="4" name="正方形/長方形 3">
          <a:extLst>
            <a:ext uri="{FF2B5EF4-FFF2-40B4-BE49-F238E27FC236}">
              <a16:creationId xmlns:a16="http://schemas.microsoft.com/office/drawing/2014/main" id="{675A0EDC-2917-47B3-BD37-091A58FB03CA}"/>
            </a:ext>
          </a:extLst>
        </xdr:cNvPr>
        <xdr:cNvSpPr/>
      </xdr:nvSpPr>
      <xdr:spPr>
        <a:xfrm>
          <a:off x="17676091" y="969818"/>
          <a:ext cx="2990270" cy="50799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Meiryo UI" panose="020B0604030504040204" pitchFamily="50" charset="-128"/>
              <a:ea typeface="Meiryo UI" panose="020B0604030504040204" pitchFamily="50" charset="-128"/>
            </a:rPr>
            <a:t>STEP2【</a:t>
          </a:r>
          <a:r>
            <a:rPr kumimoji="1" lang="ja-JP" altLang="en-US" sz="2800" b="1">
              <a:solidFill>
                <a:schemeClr val="bg1"/>
              </a:solidFill>
              <a:latin typeface="Meiryo UI" panose="020B0604030504040204" pitchFamily="50" charset="-128"/>
              <a:ea typeface="Meiryo UI" panose="020B0604030504040204" pitchFamily="50" charset="-128"/>
            </a:rPr>
            <a:t>入力例</a:t>
          </a:r>
          <a:r>
            <a:rPr kumimoji="1" lang="en-US" altLang="ja-JP" sz="2800" b="1">
              <a:solidFill>
                <a:schemeClr val="bg1"/>
              </a:solidFill>
              <a:latin typeface="Meiryo UI" panose="020B0604030504040204" pitchFamily="50" charset="-128"/>
              <a:ea typeface="Meiryo UI" panose="020B0604030504040204" pitchFamily="50" charset="-128"/>
            </a:rPr>
            <a:t>】</a:t>
          </a:r>
          <a:endParaRPr kumimoji="1" lang="ja-JP" altLang="en-US" sz="2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277090</xdr:colOff>
      <xdr:row>2</xdr:row>
      <xdr:rowOff>103909</xdr:rowOff>
    </xdr:from>
    <xdr:to>
      <xdr:col>19</xdr:col>
      <xdr:colOff>1985818</xdr:colOff>
      <xdr:row>2</xdr:row>
      <xdr:rowOff>611908</xdr:rowOff>
    </xdr:to>
    <xdr:sp macro="" textlink="">
      <xdr:nvSpPr>
        <xdr:cNvPr id="3" name="正方形/長方形 2">
          <a:extLst>
            <a:ext uri="{FF2B5EF4-FFF2-40B4-BE49-F238E27FC236}">
              <a16:creationId xmlns:a16="http://schemas.microsoft.com/office/drawing/2014/main" id="{E79E36DE-48A2-4118-BBD0-BF015EA469BB}"/>
            </a:ext>
          </a:extLst>
        </xdr:cNvPr>
        <xdr:cNvSpPr/>
      </xdr:nvSpPr>
      <xdr:spPr>
        <a:xfrm>
          <a:off x="17098817" y="946727"/>
          <a:ext cx="4133274" cy="50799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Meiryo UI" panose="020B0604030504040204" pitchFamily="50" charset="-128"/>
              <a:ea typeface="Meiryo UI" panose="020B0604030504040204" pitchFamily="50" charset="-128"/>
            </a:rPr>
            <a:t>STEP1【</a:t>
          </a:r>
          <a:r>
            <a:rPr kumimoji="1" lang="ja-JP" altLang="en-US" sz="2800" b="1">
              <a:solidFill>
                <a:schemeClr val="bg1"/>
              </a:solidFill>
              <a:latin typeface="Meiryo UI" panose="020B0604030504040204" pitchFamily="50" charset="-128"/>
              <a:ea typeface="Meiryo UI" panose="020B0604030504040204" pitchFamily="50" charset="-128"/>
            </a:rPr>
            <a:t>入力用シート</a:t>
          </a:r>
          <a:r>
            <a:rPr kumimoji="1" lang="en-US" altLang="ja-JP" sz="2800" b="1">
              <a:solidFill>
                <a:schemeClr val="bg1"/>
              </a:solidFill>
              <a:latin typeface="Meiryo UI" panose="020B0604030504040204" pitchFamily="50" charset="-128"/>
              <a:ea typeface="Meiryo UI" panose="020B0604030504040204" pitchFamily="50" charset="-128"/>
            </a:rPr>
            <a:t>】</a:t>
          </a:r>
          <a:endParaRPr kumimoji="1" lang="ja-JP" altLang="en-US" sz="2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92364</xdr:colOff>
      <xdr:row>2</xdr:row>
      <xdr:rowOff>103909</xdr:rowOff>
    </xdr:from>
    <xdr:to>
      <xdr:col>19</xdr:col>
      <xdr:colOff>2932547</xdr:colOff>
      <xdr:row>2</xdr:row>
      <xdr:rowOff>611908</xdr:rowOff>
    </xdr:to>
    <xdr:sp macro="" textlink="">
      <xdr:nvSpPr>
        <xdr:cNvPr id="2" name="正方形/長方形 1">
          <a:extLst>
            <a:ext uri="{FF2B5EF4-FFF2-40B4-BE49-F238E27FC236}">
              <a16:creationId xmlns:a16="http://schemas.microsoft.com/office/drawing/2014/main" id="{194E2213-8E4D-4160-A610-64AFA762018D}"/>
            </a:ext>
          </a:extLst>
        </xdr:cNvPr>
        <xdr:cNvSpPr/>
      </xdr:nvSpPr>
      <xdr:spPr>
        <a:xfrm>
          <a:off x="17583728" y="958273"/>
          <a:ext cx="4133274" cy="50799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Meiryo UI" panose="020B0604030504040204" pitchFamily="50" charset="-128"/>
              <a:ea typeface="Meiryo UI" panose="020B0604030504040204" pitchFamily="50" charset="-128"/>
            </a:rPr>
            <a:t>STEP2【</a:t>
          </a:r>
          <a:r>
            <a:rPr kumimoji="1" lang="ja-JP" altLang="en-US" sz="2800" b="1">
              <a:solidFill>
                <a:schemeClr val="bg1"/>
              </a:solidFill>
              <a:latin typeface="Meiryo UI" panose="020B0604030504040204" pitchFamily="50" charset="-128"/>
              <a:ea typeface="Meiryo UI" panose="020B0604030504040204" pitchFamily="50" charset="-128"/>
            </a:rPr>
            <a:t>入力用シート</a:t>
          </a:r>
          <a:r>
            <a:rPr kumimoji="1" lang="en-US" altLang="ja-JP" sz="2800" b="1">
              <a:solidFill>
                <a:schemeClr val="bg1"/>
              </a:solidFill>
              <a:latin typeface="Meiryo UI" panose="020B0604030504040204" pitchFamily="50" charset="-128"/>
              <a:ea typeface="Meiryo UI" panose="020B0604030504040204" pitchFamily="50" charset="-128"/>
            </a:rPr>
            <a:t>】</a:t>
          </a:r>
          <a:endParaRPr kumimoji="1" lang="ja-JP" altLang="en-US" sz="28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32BFB-38BF-4C3E-9E87-BF97B2DBA10D}">
  <sheetPr>
    <pageSetUpPr fitToPage="1"/>
  </sheetPr>
  <dimension ref="A1:DB114"/>
  <sheetViews>
    <sheetView showGridLines="0" tabSelected="1" view="pageBreakPreview" zoomScale="85" zoomScaleNormal="85" zoomScaleSheetLayoutView="85" workbookViewId="0"/>
  </sheetViews>
  <sheetFormatPr defaultColWidth="2.5625" defaultRowHeight="16.05" customHeight="1" x14ac:dyDescent="0.7"/>
  <cols>
    <col min="1" max="1" width="2.5625" style="54" customWidth="1"/>
    <col min="2" max="16384" width="2.5625" style="54"/>
  </cols>
  <sheetData>
    <row r="1" spans="1:55" ht="16.05" customHeight="1" x14ac:dyDescent="0.7">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row>
    <row r="2" spans="1:55" ht="20" customHeight="1" x14ac:dyDescent="0.7">
      <c r="A2" s="61"/>
      <c r="B2" s="61"/>
      <c r="C2" s="61"/>
      <c r="D2" s="62" t="s">
        <v>142</v>
      </c>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row>
    <row r="3" spans="1:55" ht="16.05" customHeight="1" x14ac:dyDescent="0.7">
      <c r="A3" s="61"/>
      <c r="B3" s="61"/>
      <c r="C3" s="61"/>
      <c r="D3" s="193" t="s">
        <v>135</v>
      </c>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61"/>
      <c r="BB3" s="61"/>
      <c r="BC3" s="61"/>
    </row>
    <row r="4" spans="1:55" ht="16.05" customHeight="1" x14ac:dyDescent="0.7">
      <c r="A4" s="61"/>
      <c r="B4" s="61"/>
      <c r="C4" s="61"/>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61"/>
      <c r="BB4" s="61"/>
      <c r="BC4" s="61"/>
    </row>
    <row r="5" spans="1:55" ht="16.05" customHeight="1" thickBot="1" x14ac:dyDescent="0.7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row>
    <row r="6" spans="1:55" ht="16.05" customHeight="1" thickTop="1" x14ac:dyDescent="0.7">
      <c r="A6" s="61"/>
      <c r="B6" s="61"/>
      <c r="C6" s="61"/>
      <c r="D6" s="181" t="s">
        <v>136</v>
      </c>
      <c r="E6" s="182"/>
      <c r="F6" s="182"/>
      <c r="G6" s="182"/>
      <c r="H6" s="183"/>
      <c r="I6" s="187" t="s">
        <v>139</v>
      </c>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9"/>
      <c r="BA6" s="61"/>
      <c r="BB6" s="61"/>
      <c r="BC6" s="61"/>
    </row>
    <row r="7" spans="1:55" ht="16.05" customHeight="1" thickBot="1" x14ac:dyDescent="0.75">
      <c r="A7" s="61"/>
      <c r="B7" s="61"/>
      <c r="C7" s="61"/>
      <c r="D7" s="184"/>
      <c r="E7" s="185"/>
      <c r="F7" s="185"/>
      <c r="G7" s="185"/>
      <c r="H7" s="186"/>
      <c r="I7" s="190"/>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2"/>
      <c r="BA7" s="61"/>
      <c r="BB7" s="61"/>
      <c r="BC7" s="61"/>
    </row>
    <row r="8" spans="1:55" ht="16.05" customHeight="1" thickTop="1" x14ac:dyDescent="0.7">
      <c r="A8" s="61"/>
      <c r="B8" s="61"/>
      <c r="C8" s="61"/>
      <c r="D8" s="56"/>
      <c r="AZ8" s="57"/>
      <c r="BA8" s="61"/>
      <c r="BB8" s="61"/>
      <c r="BC8" s="61"/>
    </row>
    <row r="9" spans="1:55" ht="16.05" customHeight="1" x14ac:dyDescent="0.7">
      <c r="A9" s="61"/>
      <c r="B9" s="61"/>
      <c r="C9" s="61"/>
      <c r="D9" s="56"/>
      <c r="AZ9" s="57"/>
      <c r="BA9" s="61"/>
      <c r="BB9" s="61"/>
      <c r="BC9" s="61"/>
    </row>
    <row r="10" spans="1:55" ht="16.05" customHeight="1" x14ac:dyDescent="0.7">
      <c r="A10" s="61"/>
      <c r="B10" s="61"/>
      <c r="C10" s="61"/>
      <c r="D10" s="56"/>
      <c r="AZ10" s="57"/>
      <c r="BA10" s="61"/>
      <c r="BB10" s="61"/>
      <c r="BC10" s="61"/>
    </row>
    <row r="11" spans="1:55" ht="16.05" customHeight="1" x14ac:dyDescent="0.7">
      <c r="A11" s="61"/>
      <c r="B11" s="61"/>
      <c r="C11" s="61"/>
      <c r="D11" s="56"/>
      <c r="AZ11" s="57"/>
      <c r="BA11" s="61"/>
      <c r="BB11" s="61"/>
      <c r="BC11" s="61"/>
    </row>
    <row r="12" spans="1:55" ht="16.05" customHeight="1" x14ac:dyDescent="0.7">
      <c r="A12" s="61"/>
      <c r="B12" s="61"/>
      <c r="C12" s="61"/>
      <c r="D12" s="56"/>
      <c r="AZ12" s="57"/>
      <c r="BA12" s="61"/>
      <c r="BB12" s="61"/>
      <c r="BC12" s="61"/>
    </row>
    <row r="13" spans="1:55" ht="16.05" customHeight="1" x14ac:dyDescent="0.7">
      <c r="A13" s="61"/>
      <c r="B13" s="61"/>
      <c r="C13" s="61"/>
      <c r="D13" s="56"/>
      <c r="AZ13" s="57"/>
      <c r="BA13" s="61"/>
      <c r="BB13" s="61"/>
      <c r="BC13" s="61"/>
    </row>
    <row r="14" spans="1:55" ht="16.05" customHeight="1" x14ac:dyDescent="0.7">
      <c r="A14" s="61"/>
      <c r="B14" s="61"/>
      <c r="C14" s="61"/>
      <c r="D14" s="56"/>
      <c r="AZ14" s="57"/>
      <c r="BA14" s="61"/>
      <c r="BB14" s="61"/>
      <c r="BC14" s="61"/>
    </row>
    <row r="15" spans="1:55" ht="16.05" customHeight="1" x14ac:dyDescent="0.7">
      <c r="A15" s="61"/>
      <c r="B15" s="61"/>
      <c r="C15" s="61"/>
      <c r="D15" s="56"/>
      <c r="AZ15" s="57"/>
      <c r="BA15" s="61"/>
      <c r="BB15" s="61"/>
      <c r="BC15" s="61"/>
    </row>
    <row r="16" spans="1:55" ht="16.05" customHeight="1" x14ac:dyDescent="0.7">
      <c r="A16" s="61"/>
      <c r="B16" s="61"/>
      <c r="C16" s="61"/>
      <c r="D16" s="56"/>
      <c r="AZ16" s="57"/>
      <c r="BA16" s="61"/>
      <c r="BB16" s="61"/>
      <c r="BC16" s="61"/>
    </row>
    <row r="17" spans="1:106" ht="16.05" customHeight="1" x14ac:dyDescent="0.7">
      <c r="A17" s="61"/>
      <c r="B17" s="61"/>
      <c r="C17" s="61"/>
      <c r="D17" s="56"/>
      <c r="AZ17" s="57"/>
      <c r="BA17" s="61"/>
      <c r="BB17" s="61"/>
      <c r="BC17" s="61"/>
    </row>
    <row r="18" spans="1:106" ht="16.05" customHeight="1" x14ac:dyDescent="0.7">
      <c r="A18" s="61"/>
      <c r="B18" s="61"/>
      <c r="C18" s="61"/>
      <c r="D18" s="56"/>
      <c r="AZ18" s="57"/>
      <c r="BA18" s="61"/>
      <c r="BB18" s="61"/>
      <c r="BC18" s="61"/>
    </row>
    <row r="19" spans="1:106" ht="16.05" customHeight="1" x14ac:dyDescent="0.7">
      <c r="A19" s="61"/>
      <c r="B19" s="61"/>
      <c r="C19" s="61"/>
      <c r="D19" s="56"/>
      <c r="AZ19" s="57"/>
      <c r="BA19" s="61"/>
      <c r="BB19" s="61"/>
      <c r="BC19" s="61"/>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row>
    <row r="20" spans="1:106" ht="16.05" customHeight="1" x14ac:dyDescent="0.7">
      <c r="A20" s="61"/>
      <c r="B20" s="61"/>
      <c r="C20" s="61"/>
      <c r="D20" s="56"/>
      <c r="AZ20" s="57"/>
      <c r="BA20" s="61"/>
      <c r="BB20" s="61"/>
      <c r="BC20" s="61"/>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row>
    <row r="21" spans="1:106" ht="16.05" customHeight="1" x14ac:dyDescent="0.7">
      <c r="A21" s="61"/>
      <c r="B21" s="61"/>
      <c r="C21" s="61"/>
      <c r="D21" s="56"/>
      <c r="AZ21" s="57"/>
      <c r="BA21" s="61"/>
      <c r="BB21" s="61"/>
      <c r="BC21" s="61"/>
    </row>
    <row r="22" spans="1:106" ht="16.05" customHeight="1" x14ac:dyDescent="0.7">
      <c r="A22" s="61"/>
      <c r="B22" s="61"/>
      <c r="C22" s="61"/>
      <c r="D22" s="56"/>
      <c r="AZ22" s="57"/>
      <c r="BA22" s="61"/>
      <c r="BB22" s="61"/>
      <c r="BC22" s="61"/>
    </row>
    <row r="23" spans="1:106" ht="16.05" customHeight="1" x14ac:dyDescent="0.7">
      <c r="A23" s="61"/>
      <c r="B23" s="61"/>
      <c r="C23" s="61"/>
      <c r="D23" s="56"/>
      <c r="AZ23" s="57"/>
      <c r="BA23" s="61"/>
      <c r="BB23" s="61"/>
      <c r="BC23" s="61"/>
    </row>
    <row r="24" spans="1:106" ht="16.05" customHeight="1" x14ac:dyDescent="0.7">
      <c r="A24" s="61"/>
      <c r="B24" s="61"/>
      <c r="C24" s="61"/>
      <c r="D24" s="56"/>
      <c r="AZ24" s="57"/>
      <c r="BA24" s="61"/>
      <c r="BB24" s="61"/>
      <c r="BC24" s="61"/>
    </row>
    <row r="25" spans="1:106" ht="16.05" customHeight="1" x14ac:dyDescent="0.7">
      <c r="A25" s="61"/>
      <c r="B25" s="61"/>
      <c r="C25" s="61"/>
      <c r="D25" s="56"/>
      <c r="AZ25" s="57"/>
      <c r="BA25" s="61"/>
      <c r="BB25" s="61"/>
      <c r="BC25" s="61"/>
    </row>
    <row r="26" spans="1:106" ht="16.05" customHeight="1" x14ac:dyDescent="0.7">
      <c r="A26" s="61"/>
      <c r="B26" s="61"/>
      <c r="C26" s="61"/>
      <c r="D26" s="56"/>
      <c r="AZ26" s="57"/>
      <c r="BA26" s="61"/>
      <c r="BB26" s="61"/>
      <c r="BC26" s="61"/>
    </row>
    <row r="27" spans="1:106" ht="16.05" customHeight="1" x14ac:dyDescent="0.7">
      <c r="A27" s="61"/>
      <c r="B27" s="61"/>
      <c r="C27" s="61"/>
      <c r="D27" s="56"/>
      <c r="AZ27" s="57"/>
      <c r="BA27" s="61"/>
      <c r="BB27" s="61"/>
      <c r="BC27" s="61"/>
    </row>
    <row r="28" spans="1:106" ht="16.05" customHeight="1" x14ac:dyDescent="0.7">
      <c r="A28" s="61"/>
      <c r="B28" s="61"/>
      <c r="C28" s="61"/>
      <c r="D28" s="56"/>
      <c r="AZ28" s="57"/>
      <c r="BA28" s="61"/>
      <c r="BB28" s="61"/>
      <c r="BC28" s="61"/>
    </row>
    <row r="29" spans="1:106" ht="16.05" customHeight="1" thickBot="1" x14ac:dyDescent="0.75">
      <c r="A29" s="61"/>
      <c r="B29" s="61"/>
      <c r="C29" s="61"/>
      <c r="D29" s="58"/>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60"/>
      <c r="BA29" s="61"/>
      <c r="BB29" s="61"/>
      <c r="BC29" s="61"/>
    </row>
    <row r="30" spans="1:106" ht="16.05" customHeight="1" thickTop="1" x14ac:dyDescent="0.7">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row>
    <row r="31" spans="1:106" ht="16.05" customHeight="1" x14ac:dyDescent="0.7">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row>
    <row r="32" spans="1:106" ht="16.05" customHeight="1" thickBot="1" x14ac:dyDescent="0.7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row>
    <row r="33" spans="1:55" ht="16.05" customHeight="1" thickTop="1" x14ac:dyDescent="0.7">
      <c r="A33" s="61"/>
      <c r="B33" s="61"/>
      <c r="C33" s="61"/>
      <c r="D33" s="181" t="s">
        <v>137</v>
      </c>
      <c r="E33" s="182"/>
      <c r="F33" s="182"/>
      <c r="G33" s="182"/>
      <c r="H33" s="182"/>
      <c r="I33" s="188" t="s">
        <v>138</v>
      </c>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9"/>
      <c r="BA33" s="61"/>
      <c r="BB33" s="61"/>
      <c r="BC33" s="61"/>
    </row>
    <row r="34" spans="1:55" ht="16.05" customHeight="1" thickBot="1" x14ac:dyDescent="0.75">
      <c r="A34" s="61"/>
      <c r="B34" s="61"/>
      <c r="C34" s="61"/>
      <c r="D34" s="184"/>
      <c r="E34" s="185"/>
      <c r="F34" s="185"/>
      <c r="G34" s="185"/>
      <c r="H34" s="185"/>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2"/>
      <c r="BA34" s="61"/>
      <c r="BB34" s="61"/>
      <c r="BC34" s="61"/>
    </row>
    <row r="35" spans="1:55" ht="16.05" customHeight="1" thickTop="1" x14ac:dyDescent="0.7">
      <c r="A35" s="61"/>
      <c r="B35" s="61"/>
      <c r="C35" s="61"/>
      <c r="D35" s="56"/>
      <c r="AZ35" s="57"/>
      <c r="BA35" s="61"/>
      <c r="BB35" s="61"/>
      <c r="BC35" s="61"/>
    </row>
    <row r="36" spans="1:55" ht="16.05" customHeight="1" x14ac:dyDescent="0.7">
      <c r="A36" s="61"/>
      <c r="B36" s="61"/>
      <c r="C36" s="61"/>
      <c r="D36" s="56"/>
      <c r="AZ36" s="57"/>
      <c r="BA36" s="61"/>
      <c r="BB36" s="61"/>
      <c r="BC36" s="61"/>
    </row>
    <row r="37" spans="1:55" ht="16.05" customHeight="1" x14ac:dyDescent="0.7">
      <c r="A37" s="61"/>
      <c r="B37" s="61"/>
      <c r="C37" s="61"/>
      <c r="D37" s="56"/>
      <c r="AZ37" s="57"/>
      <c r="BA37" s="61"/>
      <c r="BB37" s="61"/>
      <c r="BC37" s="61"/>
    </row>
    <row r="38" spans="1:55" ht="16.05" customHeight="1" x14ac:dyDescent="0.7">
      <c r="A38" s="61"/>
      <c r="B38" s="61"/>
      <c r="C38" s="61"/>
      <c r="D38" s="56"/>
      <c r="AZ38" s="57"/>
      <c r="BA38" s="61"/>
      <c r="BB38" s="61"/>
      <c r="BC38" s="61"/>
    </row>
    <row r="39" spans="1:55" ht="16.05" customHeight="1" x14ac:dyDescent="0.7">
      <c r="A39" s="61"/>
      <c r="B39" s="61"/>
      <c r="C39" s="61"/>
      <c r="D39" s="56"/>
      <c r="AZ39" s="57"/>
      <c r="BA39" s="61"/>
      <c r="BB39" s="61"/>
      <c r="BC39" s="61"/>
    </row>
    <row r="40" spans="1:55" ht="16.05" customHeight="1" x14ac:dyDescent="0.7">
      <c r="A40" s="61"/>
      <c r="B40" s="61"/>
      <c r="C40" s="61"/>
      <c r="D40" s="56"/>
      <c r="AZ40" s="57"/>
      <c r="BA40" s="61"/>
      <c r="BB40" s="61"/>
      <c r="BC40" s="61"/>
    </row>
    <row r="41" spans="1:55" ht="16.05" customHeight="1" x14ac:dyDescent="0.7">
      <c r="A41" s="61"/>
      <c r="B41" s="61"/>
      <c r="C41" s="61"/>
      <c r="D41" s="56"/>
      <c r="AZ41" s="57"/>
      <c r="BA41" s="61"/>
      <c r="BB41" s="61"/>
      <c r="BC41" s="61"/>
    </row>
    <row r="42" spans="1:55" ht="16.05" customHeight="1" x14ac:dyDescent="0.7">
      <c r="A42" s="61"/>
      <c r="B42" s="61"/>
      <c r="C42" s="61"/>
      <c r="D42" s="56"/>
      <c r="AZ42" s="57"/>
      <c r="BA42" s="61"/>
      <c r="BB42" s="61"/>
      <c r="BC42" s="61"/>
    </row>
    <row r="43" spans="1:55" ht="16.05" customHeight="1" x14ac:dyDescent="0.7">
      <c r="A43" s="61"/>
      <c r="B43" s="61"/>
      <c r="C43" s="61"/>
      <c r="D43" s="56"/>
      <c r="AZ43" s="57"/>
      <c r="BA43" s="61"/>
      <c r="BB43" s="61"/>
      <c r="BC43" s="61"/>
    </row>
    <row r="44" spans="1:55" ht="16.05" customHeight="1" x14ac:dyDescent="0.7">
      <c r="A44" s="61"/>
      <c r="B44" s="61"/>
      <c r="C44" s="61"/>
      <c r="D44" s="56"/>
      <c r="AZ44" s="57"/>
      <c r="BA44" s="61"/>
      <c r="BB44" s="61"/>
      <c r="BC44" s="61"/>
    </row>
    <row r="45" spans="1:55" ht="16.05" customHeight="1" x14ac:dyDescent="0.7">
      <c r="A45" s="61"/>
      <c r="B45" s="61"/>
      <c r="C45" s="61"/>
      <c r="D45" s="56"/>
      <c r="AZ45" s="57"/>
      <c r="BA45" s="61"/>
      <c r="BB45" s="61"/>
      <c r="BC45" s="61"/>
    </row>
    <row r="46" spans="1:55" ht="16.05" customHeight="1" x14ac:dyDescent="0.7">
      <c r="A46" s="61"/>
      <c r="B46" s="61"/>
      <c r="C46" s="61"/>
      <c r="D46" s="56"/>
      <c r="AZ46" s="57"/>
      <c r="BA46" s="61"/>
      <c r="BB46" s="61"/>
      <c r="BC46" s="61"/>
    </row>
    <row r="47" spans="1:55" ht="16.05" customHeight="1" x14ac:dyDescent="0.7">
      <c r="A47" s="61"/>
      <c r="B47" s="61"/>
      <c r="C47" s="61"/>
      <c r="D47" s="56"/>
      <c r="AZ47" s="57"/>
      <c r="BA47" s="61"/>
      <c r="BB47" s="61"/>
      <c r="BC47" s="61"/>
    </row>
    <row r="48" spans="1:55" ht="16.05" customHeight="1" x14ac:dyDescent="0.7">
      <c r="A48" s="61"/>
      <c r="B48" s="61"/>
      <c r="C48" s="61"/>
      <c r="D48" s="56"/>
      <c r="AZ48" s="57"/>
      <c r="BA48" s="61"/>
      <c r="BB48" s="61"/>
      <c r="BC48" s="61"/>
    </row>
    <row r="49" spans="1:55" ht="16.05" customHeight="1" x14ac:dyDescent="0.7">
      <c r="A49" s="61"/>
      <c r="B49" s="61"/>
      <c r="C49" s="61"/>
      <c r="D49" s="56"/>
      <c r="AZ49" s="57"/>
      <c r="BA49" s="61"/>
      <c r="BB49" s="61"/>
      <c r="BC49" s="61"/>
    </row>
    <row r="50" spans="1:55" ht="16.05" customHeight="1" x14ac:dyDescent="0.7">
      <c r="A50" s="61"/>
      <c r="B50" s="61"/>
      <c r="C50" s="61"/>
      <c r="D50" s="56"/>
      <c r="AZ50" s="57"/>
      <c r="BA50" s="61"/>
      <c r="BB50" s="61"/>
      <c r="BC50" s="61"/>
    </row>
    <row r="51" spans="1:55" ht="16.05" customHeight="1" x14ac:dyDescent="0.7">
      <c r="A51" s="61"/>
      <c r="B51" s="61"/>
      <c r="C51" s="61"/>
      <c r="D51" s="56"/>
      <c r="AZ51" s="57"/>
      <c r="BA51" s="61"/>
      <c r="BB51" s="61"/>
      <c r="BC51" s="61"/>
    </row>
    <row r="52" spans="1:55" ht="16.05" customHeight="1" x14ac:dyDescent="0.7">
      <c r="A52" s="61"/>
      <c r="B52" s="61"/>
      <c r="C52" s="61"/>
      <c r="D52" s="56"/>
      <c r="AZ52" s="57"/>
      <c r="BA52" s="61"/>
      <c r="BB52" s="61"/>
      <c r="BC52" s="61"/>
    </row>
    <row r="53" spans="1:55" ht="16.05" customHeight="1" x14ac:dyDescent="0.7">
      <c r="A53" s="61"/>
      <c r="B53" s="61"/>
      <c r="C53" s="61"/>
      <c r="D53" s="56"/>
      <c r="AZ53" s="57"/>
      <c r="BA53" s="61"/>
      <c r="BB53" s="61"/>
      <c r="BC53" s="61"/>
    </row>
    <row r="54" spans="1:55" ht="16.05" customHeight="1" x14ac:dyDescent="0.7">
      <c r="A54" s="61"/>
      <c r="B54" s="61"/>
      <c r="C54" s="61"/>
      <c r="D54" s="56"/>
      <c r="AZ54" s="57"/>
      <c r="BA54" s="61"/>
      <c r="BB54" s="61"/>
      <c r="BC54" s="61"/>
    </row>
    <row r="55" spans="1:55" ht="16.05" customHeight="1" x14ac:dyDescent="0.7">
      <c r="A55" s="61"/>
      <c r="B55" s="61"/>
      <c r="C55" s="61"/>
      <c r="D55" s="56"/>
      <c r="AZ55" s="57"/>
      <c r="BA55" s="61"/>
      <c r="BB55" s="61"/>
      <c r="BC55" s="61"/>
    </row>
    <row r="56" spans="1:55" ht="16.05" customHeight="1" x14ac:dyDescent="0.7">
      <c r="A56" s="61"/>
      <c r="B56" s="61"/>
      <c r="C56" s="61"/>
      <c r="D56" s="56"/>
      <c r="AZ56" s="57"/>
      <c r="BA56" s="61"/>
      <c r="BB56" s="61"/>
      <c r="BC56" s="61"/>
    </row>
    <row r="57" spans="1:55" ht="16.05" customHeight="1" x14ac:dyDescent="0.7">
      <c r="A57" s="61"/>
      <c r="B57" s="61"/>
      <c r="C57" s="61"/>
      <c r="D57" s="56"/>
      <c r="AZ57" s="57"/>
      <c r="BA57" s="61"/>
      <c r="BB57" s="61"/>
      <c r="BC57" s="61"/>
    </row>
    <row r="58" spans="1:55" ht="16.05" customHeight="1" x14ac:dyDescent="0.7">
      <c r="A58" s="61"/>
      <c r="B58" s="61"/>
      <c r="C58" s="61"/>
      <c r="D58" s="56"/>
      <c r="AZ58" s="57"/>
      <c r="BA58" s="61"/>
      <c r="BB58" s="61"/>
      <c r="BC58" s="61"/>
    </row>
    <row r="59" spans="1:55" ht="16.05" customHeight="1" x14ac:dyDescent="0.7">
      <c r="A59" s="61"/>
      <c r="B59" s="61"/>
      <c r="C59" s="61"/>
      <c r="D59" s="56"/>
      <c r="AZ59" s="57"/>
      <c r="BA59" s="61"/>
      <c r="BB59" s="61"/>
      <c r="BC59" s="61"/>
    </row>
    <row r="60" spans="1:55" ht="16.05" customHeight="1" x14ac:dyDescent="0.7">
      <c r="A60" s="61"/>
      <c r="B60" s="61"/>
      <c r="C60" s="61"/>
      <c r="D60" s="56"/>
      <c r="AZ60" s="57"/>
      <c r="BA60" s="61"/>
      <c r="BB60" s="61"/>
      <c r="BC60" s="61"/>
    </row>
    <row r="61" spans="1:55" ht="16.05" customHeight="1" x14ac:dyDescent="0.7">
      <c r="A61" s="61"/>
      <c r="B61" s="61"/>
      <c r="C61" s="61"/>
      <c r="D61" s="56"/>
      <c r="AZ61" s="57"/>
      <c r="BA61" s="61"/>
      <c r="BB61" s="61"/>
      <c r="BC61" s="61"/>
    </row>
    <row r="62" spans="1:55" ht="16.05" customHeight="1" x14ac:dyDescent="0.7">
      <c r="A62" s="61"/>
      <c r="B62" s="61"/>
      <c r="C62" s="61"/>
      <c r="D62" s="56"/>
      <c r="AZ62" s="57"/>
      <c r="BA62" s="61"/>
      <c r="BB62" s="61"/>
      <c r="BC62" s="61"/>
    </row>
    <row r="63" spans="1:55" ht="16.05" customHeight="1" x14ac:dyDescent="0.7">
      <c r="A63" s="61"/>
      <c r="B63" s="61"/>
      <c r="C63" s="61"/>
      <c r="D63" s="56"/>
      <c r="AZ63" s="57"/>
      <c r="BA63" s="61"/>
      <c r="BB63" s="61"/>
      <c r="BC63" s="61"/>
    </row>
    <row r="64" spans="1:55" ht="16.05" customHeight="1" x14ac:dyDescent="0.7">
      <c r="A64" s="61"/>
      <c r="B64" s="61"/>
      <c r="C64" s="61"/>
      <c r="D64" s="56"/>
      <c r="AZ64" s="57"/>
      <c r="BA64" s="61"/>
      <c r="BB64" s="61"/>
      <c r="BC64" s="61"/>
    </row>
    <row r="65" spans="1:55" ht="16.05" customHeight="1" x14ac:dyDescent="0.7">
      <c r="A65" s="61"/>
      <c r="B65" s="61"/>
      <c r="C65" s="61"/>
      <c r="D65" s="56"/>
      <c r="AZ65" s="57"/>
      <c r="BA65" s="61"/>
      <c r="BB65" s="61"/>
      <c r="BC65" s="61"/>
    </row>
    <row r="66" spans="1:55" ht="16.05" customHeight="1" x14ac:dyDescent="0.7">
      <c r="A66" s="61"/>
      <c r="B66" s="61"/>
      <c r="C66" s="61"/>
      <c r="D66" s="56"/>
      <c r="AZ66" s="57"/>
      <c r="BA66" s="61"/>
      <c r="BB66" s="61"/>
      <c r="BC66" s="61"/>
    </row>
    <row r="67" spans="1:55" ht="16.05" customHeight="1" x14ac:dyDescent="0.7">
      <c r="A67" s="61"/>
      <c r="B67" s="61"/>
      <c r="C67" s="61"/>
      <c r="D67" s="56"/>
      <c r="AZ67" s="57"/>
      <c r="BA67" s="61"/>
      <c r="BB67" s="61"/>
      <c r="BC67" s="61"/>
    </row>
    <row r="68" spans="1:55" ht="16.05" customHeight="1" x14ac:dyDescent="0.7">
      <c r="A68" s="61"/>
      <c r="B68" s="61"/>
      <c r="C68" s="61"/>
      <c r="D68" s="56"/>
      <c r="AZ68" s="57"/>
      <c r="BA68" s="61"/>
      <c r="BB68" s="61"/>
      <c r="BC68" s="61"/>
    </row>
    <row r="69" spans="1:55" ht="16.05" customHeight="1" x14ac:dyDescent="0.7">
      <c r="A69" s="61"/>
      <c r="B69" s="61"/>
      <c r="C69" s="61"/>
      <c r="D69" s="56"/>
      <c r="AZ69" s="57"/>
      <c r="BA69" s="61"/>
      <c r="BB69" s="61"/>
      <c r="BC69" s="61"/>
    </row>
    <row r="70" spans="1:55" ht="16.05" customHeight="1" x14ac:dyDescent="0.7">
      <c r="A70" s="61"/>
      <c r="B70" s="61"/>
      <c r="C70" s="61"/>
      <c r="D70" s="56"/>
      <c r="AZ70" s="57"/>
      <c r="BA70" s="61"/>
      <c r="BB70" s="61"/>
      <c r="BC70" s="61"/>
    </row>
    <row r="71" spans="1:55" ht="16.05" customHeight="1" x14ac:dyDescent="0.7">
      <c r="A71" s="61"/>
      <c r="B71" s="61"/>
      <c r="C71" s="61"/>
      <c r="D71" s="56"/>
      <c r="AZ71" s="57"/>
      <c r="BA71" s="61"/>
      <c r="BB71" s="61"/>
      <c r="BC71" s="61"/>
    </row>
    <row r="72" spans="1:55" ht="16.05" customHeight="1" x14ac:dyDescent="0.7">
      <c r="A72" s="61"/>
      <c r="B72" s="61"/>
      <c r="C72" s="61"/>
      <c r="D72" s="56"/>
      <c r="AZ72" s="57"/>
      <c r="BA72" s="61"/>
      <c r="BB72" s="61"/>
      <c r="BC72" s="61"/>
    </row>
    <row r="73" spans="1:55" ht="16.05" customHeight="1" x14ac:dyDescent="0.7">
      <c r="A73" s="61"/>
      <c r="B73" s="61"/>
      <c r="C73" s="61"/>
      <c r="D73" s="56"/>
      <c r="AZ73" s="57"/>
      <c r="BA73" s="61"/>
      <c r="BB73" s="61"/>
      <c r="BC73" s="61"/>
    </row>
    <row r="74" spans="1:55" ht="16.05" customHeight="1" x14ac:dyDescent="0.7">
      <c r="A74" s="61"/>
      <c r="B74" s="61"/>
      <c r="C74" s="61"/>
      <c r="D74" s="56"/>
      <c r="AZ74" s="57"/>
      <c r="BA74" s="61"/>
      <c r="BB74" s="61"/>
      <c r="BC74" s="61"/>
    </row>
    <row r="75" spans="1:55" ht="16.05" customHeight="1" x14ac:dyDescent="0.7">
      <c r="A75" s="61"/>
      <c r="B75" s="61"/>
      <c r="C75" s="61"/>
      <c r="D75" s="56"/>
      <c r="AZ75" s="57"/>
      <c r="BA75" s="61"/>
      <c r="BB75" s="61"/>
      <c r="BC75" s="61"/>
    </row>
    <row r="76" spans="1:55" ht="16.05" customHeight="1" x14ac:dyDescent="0.7">
      <c r="A76" s="61"/>
      <c r="B76" s="61"/>
      <c r="C76" s="61"/>
      <c r="D76" s="56"/>
      <c r="AZ76" s="57"/>
      <c r="BA76" s="61"/>
      <c r="BB76" s="61"/>
      <c r="BC76" s="61"/>
    </row>
    <row r="77" spans="1:55" ht="16.05" customHeight="1" x14ac:dyDescent="0.7">
      <c r="A77" s="61"/>
      <c r="B77" s="61"/>
      <c r="C77" s="61"/>
      <c r="D77" s="56"/>
      <c r="AZ77" s="57"/>
      <c r="BA77" s="61"/>
      <c r="BB77" s="61"/>
      <c r="BC77" s="61"/>
    </row>
    <row r="78" spans="1:55" ht="16.05" customHeight="1" x14ac:dyDescent="0.7">
      <c r="A78" s="61"/>
      <c r="B78" s="61"/>
      <c r="C78" s="61"/>
      <c r="D78" s="56"/>
      <c r="AZ78" s="57"/>
      <c r="BA78" s="61"/>
      <c r="BB78" s="61"/>
      <c r="BC78" s="61"/>
    </row>
    <row r="79" spans="1:55" ht="16.05" customHeight="1" x14ac:dyDescent="0.7">
      <c r="A79" s="61"/>
      <c r="B79" s="61"/>
      <c r="C79" s="61"/>
      <c r="D79" s="56"/>
      <c r="AZ79" s="57"/>
      <c r="BA79" s="61"/>
      <c r="BB79" s="61"/>
      <c r="BC79" s="61"/>
    </row>
    <row r="80" spans="1:55" ht="16.05" customHeight="1" x14ac:dyDescent="0.7">
      <c r="A80" s="61"/>
      <c r="B80" s="61"/>
      <c r="C80" s="61"/>
      <c r="D80" s="56"/>
      <c r="AZ80" s="57"/>
      <c r="BA80" s="61"/>
      <c r="BB80" s="61"/>
      <c r="BC80" s="61"/>
    </row>
    <row r="81" spans="1:55" ht="16.05" customHeight="1" x14ac:dyDescent="0.7">
      <c r="A81" s="61"/>
      <c r="B81" s="61"/>
      <c r="C81" s="61"/>
      <c r="D81" s="56"/>
      <c r="AZ81" s="57"/>
      <c r="BA81" s="61"/>
      <c r="BB81" s="61"/>
      <c r="BC81" s="61"/>
    </row>
    <row r="82" spans="1:55" ht="16.05" customHeight="1" x14ac:dyDescent="0.7">
      <c r="A82" s="61"/>
      <c r="B82" s="61"/>
      <c r="C82" s="61"/>
      <c r="D82" s="56"/>
      <c r="AZ82" s="57"/>
      <c r="BA82" s="61"/>
      <c r="BB82" s="61"/>
      <c r="BC82" s="61"/>
    </row>
    <row r="83" spans="1:55" ht="16.05" customHeight="1" x14ac:dyDescent="0.7">
      <c r="A83" s="61"/>
      <c r="B83" s="61"/>
      <c r="C83" s="61"/>
      <c r="D83" s="56"/>
      <c r="AZ83" s="57"/>
      <c r="BA83" s="61"/>
      <c r="BB83" s="61"/>
      <c r="BC83" s="61"/>
    </row>
    <row r="84" spans="1:55" ht="16.05" customHeight="1" x14ac:dyDescent="0.7">
      <c r="A84" s="61"/>
      <c r="B84" s="61"/>
      <c r="C84" s="61"/>
      <c r="D84" s="56"/>
      <c r="AZ84" s="57"/>
      <c r="BA84" s="61"/>
      <c r="BB84" s="61"/>
      <c r="BC84" s="61"/>
    </row>
    <row r="85" spans="1:55" ht="16.05" customHeight="1" x14ac:dyDescent="0.7">
      <c r="A85" s="61"/>
      <c r="B85" s="61"/>
      <c r="C85" s="61"/>
      <c r="D85" s="56"/>
      <c r="AZ85" s="57"/>
      <c r="BA85" s="61"/>
      <c r="BB85" s="61"/>
      <c r="BC85" s="61"/>
    </row>
    <row r="86" spans="1:55" ht="16.05" customHeight="1" x14ac:dyDescent="0.7">
      <c r="A86" s="61"/>
      <c r="B86" s="61"/>
      <c r="C86" s="61"/>
      <c r="D86" s="56"/>
      <c r="AZ86" s="57"/>
      <c r="BA86" s="61"/>
      <c r="BB86" s="61"/>
      <c r="BC86" s="61"/>
    </row>
    <row r="87" spans="1:55" ht="16.05" customHeight="1" x14ac:dyDescent="0.7">
      <c r="A87" s="61"/>
      <c r="B87" s="61"/>
      <c r="C87" s="61"/>
      <c r="D87" s="56"/>
      <c r="AZ87" s="57"/>
      <c r="BA87" s="61"/>
      <c r="BB87" s="61"/>
      <c r="BC87" s="61"/>
    </row>
    <row r="88" spans="1:55" ht="16.05" customHeight="1" x14ac:dyDescent="0.7">
      <c r="A88" s="61"/>
      <c r="B88" s="61"/>
      <c r="C88" s="61"/>
      <c r="D88" s="56"/>
      <c r="AZ88" s="57"/>
      <c r="BA88" s="61"/>
      <c r="BB88" s="61"/>
      <c r="BC88" s="61"/>
    </row>
    <row r="89" spans="1:55" ht="16.05" customHeight="1" x14ac:dyDescent="0.7">
      <c r="A89" s="61"/>
      <c r="B89" s="61"/>
      <c r="C89" s="61"/>
      <c r="D89" s="56"/>
      <c r="AZ89" s="57"/>
      <c r="BA89" s="61"/>
      <c r="BB89" s="61"/>
      <c r="BC89" s="61"/>
    </row>
    <row r="90" spans="1:55" ht="16.05" customHeight="1" x14ac:dyDescent="0.7">
      <c r="A90" s="61"/>
      <c r="B90" s="61"/>
      <c r="C90" s="61"/>
      <c r="D90" s="56"/>
      <c r="AZ90" s="57"/>
      <c r="BA90" s="61"/>
      <c r="BB90" s="61"/>
      <c r="BC90" s="61"/>
    </row>
    <row r="91" spans="1:55" ht="16.05" customHeight="1" x14ac:dyDescent="0.7">
      <c r="A91" s="61"/>
      <c r="B91" s="61"/>
      <c r="C91" s="61"/>
      <c r="D91" s="56"/>
      <c r="AZ91" s="57"/>
      <c r="BA91" s="61"/>
      <c r="BB91" s="61"/>
      <c r="BC91" s="61"/>
    </row>
    <row r="92" spans="1:55" ht="16.05" customHeight="1" x14ac:dyDescent="0.7">
      <c r="A92" s="61"/>
      <c r="B92" s="61"/>
      <c r="C92" s="61"/>
      <c r="D92" s="56"/>
      <c r="AZ92" s="57"/>
      <c r="BA92" s="61"/>
      <c r="BB92" s="61"/>
      <c r="BC92" s="61"/>
    </row>
    <row r="93" spans="1:55" ht="16.05" customHeight="1" x14ac:dyDescent="0.7">
      <c r="A93" s="61"/>
      <c r="B93" s="61"/>
      <c r="C93" s="61"/>
      <c r="D93" s="56"/>
      <c r="AZ93" s="57"/>
      <c r="BA93" s="61"/>
      <c r="BB93" s="61"/>
      <c r="BC93" s="61"/>
    </row>
    <row r="94" spans="1:55" ht="16.05" customHeight="1" x14ac:dyDescent="0.7">
      <c r="A94" s="61"/>
      <c r="B94" s="61"/>
      <c r="C94" s="61"/>
      <c r="D94" s="56"/>
      <c r="AZ94" s="57"/>
      <c r="BA94" s="61"/>
      <c r="BB94" s="61"/>
      <c r="BC94" s="61"/>
    </row>
    <row r="95" spans="1:55" ht="16.05" customHeight="1" x14ac:dyDescent="0.7">
      <c r="A95" s="61"/>
      <c r="B95" s="61"/>
      <c r="C95" s="61"/>
      <c r="D95" s="56"/>
      <c r="AZ95" s="57"/>
      <c r="BA95" s="61"/>
      <c r="BB95" s="61"/>
      <c r="BC95" s="61"/>
    </row>
    <row r="96" spans="1:55" ht="16.05" customHeight="1" x14ac:dyDescent="0.7">
      <c r="A96" s="61"/>
      <c r="B96" s="61"/>
      <c r="C96" s="61"/>
      <c r="D96" s="56"/>
      <c r="AZ96" s="57"/>
      <c r="BA96" s="61"/>
      <c r="BB96" s="61"/>
      <c r="BC96" s="61"/>
    </row>
    <row r="97" spans="1:55" ht="16.05" customHeight="1" x14ac:dyDescent="0.7">
      <c r="A97" s="61"/>
      <c r="B97" s="61"/>
      <c r="C97" s="61"/>
      <c r="D97" s="56"/>
      <c r="AZ97" s="57"/>
      <c r="BA97" s="61"/>
      <c r="BB97" s="61"/>
      <c r="BC97" s="61"/>
    </row>
    <row r="98" spans="1:55" ht="16.05" customHeight="1" x14ac:dyDescent="0.7">
      <c r="A98" s="61"/>
      <c r="B98" s="61"/>
      <c r="C98" s="61"/>
      <c r="D98" s="56"/>
      <c r="AZ98" s="57"/>
      <c r="BA98" s="61"/>
      <c r="BB98" s="61"/>
      <c r="BC98" s="61"/>
    </row>
    <row r="99" spans="1:55" ht="16.05" customHeight="1" x14ac:dyDescent="0.7">
      <c r="A99" s="61"/>
      <c r="B99" s="61"/>
      <c r="C99" s="61"/>
      <c r="D99" s="56"/>
      <c r="AZ99" s="57"/>
      <c r="BA99" s="61"/>
      <c r="BB99" s="61"/>
      <c r="BC99" s="61"/>
    </row>
    <row r="100" spans="1:55" ht="16.05" customHeight="1" x14ac:dyDescent="0.7">
      <c r="A100" s="61"/>
      <c r="B100" s="61"/>
      <c r="C100" s="61"/>
      <c r="D100" s="56"/>
      <c r="AZ100" s="57"/>
      <c r="BA100" s="61"/>
      <c r="BB100" s="61"/>
      <c r="BC100" s="61"/>
    </row>
    <row r="101" spans="1:55" ht="16.05" customHeight="1" x14ac:dyDescent="0.7">
      <c r="A101" s="61"/>
      <c r="B101" s="61"/>
      <c r="C101" s="61"/>
      <c r="D101" s="56"/>
      <c r="AZ101" s="57"/>
      <c r="BA101" s="61"/>
      <c r="BB101" s="61"/>
      <c r="BC101" s="61"/>
    </row>
    <row r="102" spans="1:55" ht="16.05" customHeight="1" x14ac:dyDescent="0.7">
      <c r="A102" s="61"/>
      <c r="B102" s="61"/>
      <c r="C102" s="61"/>
      <c r="D102" s="56"/>
      <c r="AZ102" s="57"/>
      <c r="BA102" s="61"/>
      <c r="BB102" s="61"/>
      <c r="BC102" s="61"/>
    </row>
    <row r="103" spans="1:55" ht="16.05" customHeight="1" x14ac:dyDescent="0.7">
      <c r="A103" s="61"/>
      <c r="B103" s="61"/>
      <c r="C103" s="61"/>
      <c r="D103" s="56"/>
      <c r="AZ103" s="57"/>
      <c r="BA103" s="61"/>
      <c r="BB103" s="61"/>
      <c r="BC103" s="61"/>
    </row>
    <row r="104" spans="1:55" ht="16.05" customHeight="1" x14ac:dyDescent="0.7">
      <c r="A104" s="61"/>
      <c r="B104" s="61"/>
      <c r="C104" s="61"/>
      <c r="D104" s="56"/>
      <c r="AZ104" s="57"/>
      <c r="BA104" s="61"/>
      <c r="BB104" s="61"/>
      <c r="BC104" s="61"/>
    </row>
    <row r="105" spans="1:55" ht="16.05" customHeight="1" x14ac:dyDescent="0.7">
      <c r="A105" s="61"/>
      <c r="B105" s="61"/>
      <c r="C105" s="61"/>
      <c r="D105" s="56"/>
      <c r="AZ105" s="57"/>
      <c r="BA105" s="61"/>
      <c r="BB105" s="61"/>
      <c r="BC105" s="61"/>
    </row>
    <row r="106" spans="1:55" ht="16.05" customHeight="1" x14ac:dyDescent="0.7">
      <c r="A106" s="61"/>
      <c r="B106" s="61"/>
      <c r="C106" s="61"/>
      <c r="D106" s="56"/>
      <c r="AZ106" s="57"/>
      <c r="BA106" s="61"/>
      <c r="BB106" s="61"/>
      <c r="BC106" s="61"/>
    </row>
    <row r="107" spans="1:55" ht="16.05" customHeight="1" x14ac:dyDescent="0.7">
      <c r="A107" s="61"/>
      <c r="B107" s="61"/>
      <c r="C107" s="61"/>
      <c r="D107" s="56"/>
      <c r="AZ107" s="57"/>
      <c r="BA107" s="61"/>
      <c r="BB107" s="61"/>
      <c r="BC107" s="61"/>
    </row>
    <row r="108" spans="1:55" ht="16.05" customHeight="1" x14ac:dyDescent="0.7">
      <c r="A108" s="61"/>
      <c r="B108" s="61"/>
      <c r="C108" s="61"/>
      <c r="D108" s="56"/>
      <c r="AZ108" s="57"/>
      <c r="BA108" s="61"/>
      <c r="BB108" s="61"/>
      <c r="BC108" s="61"/>
    </row>
    <row r="109" spans="1:55" ht="16.05" customHeight="1" x14ac:dyDescent="0.7">
      <c r="A109" s="61"/>
      <c r="B109" s="61"/>
      <c r="C109" s="61"/>
      <c r="D109" s="56"/>
      <c r="AZ109" s="57"/>
      <c r="BA109" s="61"/>
      <c r="BB109" s="61"/>
      <c r="BC109" s="61"/>
    </row>
    <row r="110" spans="1:55" ht="16.05" customHeight="1" x14ac:dyDescent="0.7">
      <c r="A110" s="61"/>
      <c r="B110" s="61"/>
      <c r="C110" s="61"/>
      <c r="D110" s="56"/>
      <c r="AZ110" s="57"/>
      <c r="BA110" s="61"/>
      <c r="BB110" s="61"/>
      <c r="BC110" s="61"/>
    </row>
    <row r="111" spans="1:55" ht="16.05" customHeight="1" x14ac:dyDescent="0.7">
      <c r="A111" s="61"/>
      <c r="B111" s="61"/>
      <c r="C111" s="61"/>
      <c r="D111" s="56"/>
      <c r="AZ111" s="57"/>
      <c r="BA111" s="61"/>
      <c r="BB111" s="61"/>
      <c r="BC111" s="61"/>
    </row>
    <row r="112" spans="1:55" ht="16.05" customHeight="1" thickBot="1" x14ac:dyDescent="0.75">
      <c r="A112" s="61"/>
      <c r="B112" s="61"/>
      <c r="C112" s="61"/>
      <c r="D112" s="58"/>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60"/>
      <c r="BA112" s="61"/>
      <c r="BB112" s="61"/>
      <c r="BC112" s="61"/>
    </row>
    <row r="113" spans="1:55" ht="16.05" customHeight="1" thickTop="1" x14ac:dyDescent="0.7">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row>
    <row r="114" spans="1:55" ht="16.05" customHeight="1" x14ac:dyDescent="0.7">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row>
  </sheetData>
  <sheetProtection algorithmName="SHA-512" hashValue="h8KCs3i8qtib/8hckPm2LuRBF5GDTgfqhjAQM6cGJ/i0jSB9QP7JClbMUjvwyFPq64geZWP+n2AKYzyKXJUR6Q==" saltValue="UQpbpowzCBewihokHydNkQ==" spinCount="100000" sheet="1" objects="1" scenarios="1"/>
  <mergeCells count="5">
    <mergeCell ref="D6:H7"/>
    <mergeCell ref="I6:AZ7"/>
    <mergeCell ref="D33:H34"/>
    <mergeCell ref="I33:AZ34"/>
    <mergeCell ref="D3:AZ4"/>
  </mergeCells>
  <phoneticPr fontId="2"/>
  <pageMargins left="0.7" right="0.7" top="0.75" bottom="0.75" header="0.3" footer="0.3"/>
  <pageSetup paperSize="8"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V47"/>
  <sheetViews>
    <sheetView view="pageBreakPreview" zoomScale="55" zoomScaleNormal="40" zoomScaleSheetLayoutView="55" workbookViewId="0">
      <selection activeCell="G10" sqref="G10"/>
    </sheetView>
  </sheetViews>
  <sheetFormatPr defaultColWidth="8.8125" defaultRowHeight="15" x14ac:dyDescent="0.7"/>
  <cols>
    <col min="1" max="1" width="8.6875" style="54" customWidth="1"/>
    <col min="2" max="2" width="31.0625" style="172" customWidth="1"/>
    <col min="3" max="3" width="8.5625" style="172" customWidth="1"/>
    <col min="4" max="4" width="53.1875" style="54" customWidth="1"/>
    <col min="5" max="7" width="17.4375" style="54" customWidth="1"/>
    <col min="8" max="8" width="14.6875" style="54" customWidth="1"/>
    <col min="9" max="9" width="5.5" style="54" customWidth="1"/>
    <col min="10" max="10" width="4.9375" style="173" bestFit="1" customWidth="1"/>
    <col min="11" max="11" width="16.3125" style="54" customWidth="1"/>
    <col min="12" max="12" width="5.5" style="54" customWidth="1"/>
    <col min="13" max="13" width="14.6875" style="54" customWidth="1"/>
    <col min="14" max="14" width="5.5" style="54" customWidth="1"/>
    <col min="15" max="16" width="6.4375" style="54" customWidth="1"/>
    <col min="17" max="17" width="6.4375" style="173" customWidth="1"/>
    <col min="18" max="18" width="6.4375" style="54" customWidth="1"/>
    <col min="19" max="19" width="6.4375" style="174" customWidth="1"/>
    <col min="20" max="20" width="37.4375" style="172" customWidth="1"/>
    <col min="21" max="21" width="8.6875" style="54" customWidth="1"/>
    <col min="22" max="22" width="8.8125" style="54" hidden="1" customWidth="1"/>
    <col min="23" max="16384" width="8.8125" style="54"/>
  </cols>
  <sheetData>
    <row r="1" spans="1:22" ht="28.5" customHeight="1" x14ac:dyDescent="0.7">
      <c r="A1" s="143"/>
      <c r="B1" s="143"/>
      <c r="C1" s="143"/>
      <c r="D1" s="143"/>
      <c r="E1" s="143"/>
      <c r="F1" s="143"/>
      <c r="G1" s="143"/>
      <c r="H1" s="143"/>
      <c r="I1" s="143"/>
      <c r="J1" s="144"/>
      <c r="K1" s="143"/>
      <c r="L1" s="143"/>
      <c r="M1" s="143"/>
      <c r="N1" s="143"/>
      <c r="O1" s="143"/>
      <c r="P1" s="143"/>
      <c r="Q1" s="144"/>
      <c r="R1" s="143"/>
      <c r="S1" s="145"/>
      <c r="T1" s="143"/>
      <c r="U1" s="143"/>
    </row>
    <row r="2" spans="1:22" ht="38.450000000000003" customHeight="1" thickBot="1" x14ac:dyDescent="0.75">
      <c r="A2" s="143"/>
      <c r="B2" s="127" t="s">
        <v>141</v>
      </c>
      <c r="C2" s="143"/>
      <c r="D2" s="143"/>
      <c r="E2" s="143"/>
      <c r="F2" s="143"/>
      <c r="G2" s="143"/>
      <c r="H2" s="143"/>
      <c r="I2" s="143"/>
      <c r="J2" s="144"/>
      <c r="K2" s="143"/>
      <c r="L2" s="143"/>
      <c r="M2" s="143"/>
      <c r="N2" s="143"/>
      <c r="O2" s="143"/>
      <c r="P2" s="143"/>
      <c r="Q2" s="144"/>
      <c r="R2" s="143"/>
      <c r="S2" s="145"/>
      <c r="T2" s="143"/>
      <c r="U2" s="143"/>
    </row>
    <row r="3" spans="1:22" ht="57" customHeight="1" thickBot="1" x14ac:dyDescent="0.75">
      <c r="A3" s="146"/>
      <c r="B3" s="226" t="s">
        <v>140</v>
      </c>
      <c r="C3" s="226"/>
      <c r="D3" s="226"/>
      <c r="E3" s="226"/>
      <c r="F3" s="226"/>
      <c r="G3" s="226"/>
      <c r="H3" s="226"/>
      <c r="I3" s="226"/>
      <c r="J3" s="226"/>
      <c r="K3" s="226"/>
      <c r="L3" s="226"/>
      <c r="M3" s="226"/>
      <c r="N3" s="226"/>
      <c r="O3" s="226"/>
      <c r="P3" s="226"/>
      <c r="Q3" s="226"/>
      <c r="R3" s="226"/>
      <c r="S3" s="226"/>
      <c r="T3" s="226"/>
      <c r="U3" s="147"/>
    </row>
    <row r="4" spans="1:22" ht="6" customHeight="1" x14ac:dyDescent="0.7">
      <c r="A4" s="143"/>
      <c r="B4" s="143"/>
      <c r="C4" s="143"/>
      <c r="D4" s="143"/>
      <c r="E4" s="143"/>
      <c r="F4" s="143"/>
      <c r="G4" s="143"/>
      <c r="H4" s="143"/>
      <c r="I4" s="143"/>
      <c r="J4" s="144"/>
      <c r="K4" s="143"/>
      <c r="L4" s="143"/>
      <c r="M4" s="143"/>
      <c r="N4" s="143"/>
      <c r="O4" s="143"/>
      <c r="P4" s="143"/>
      <c r="Q4" s="144"/>
      <c r="R4" s="143"/>
      <c r="S4" s="145"/>
      <c r="T4" s="143"/>
      <c r="U4" s="143"/>
    </row>
    <row r="5" spans="1:22" ht="36.5" customHeight="1" x14ac:dyDescent="0.55000000000000004">
      <c r="A5" s="61"/>
      <c r="B5" s="116"/>
      <c r="C5" s="148"/>
      <c r="D5" s="149"/>
      <c r="E5" s="150"/>
      <c r="F5" s="150"/>
      <c r="G5" s="150"/>
      <c r="H5" s="150"/>
      <c r="I5" s="150"/>
      <c r="J5" s="150"/>
      <c r="K5" s="150"/>
      <c r="L5" s="61"/>
      <c r="M5" s="61"/>
      <c r="N5" s="61"/>
      <c r="O5" s="248" t="s">
        <v>0</v>
      </c>
      <c r="P5" s="248"/>
      <c r="Q5" s="248"/>
      <c r="R5" s="197" t="s">
        <v>143</v>
      </c>
      <c r="S5" s="197"/>
      <c r="T5" s="197"/>
      <c r="U5" s="61"/>
    </row>
    <row r="6" spans="1:22" ht="36.5" customHeight="1" x14ac:dyDescent="0.55000000000000004">
      <c r="A6" s="61"/>
      <c r="B6" s="116"/>
      <c r="C6" s="148"/>
      <c r="D6" s="61"/>
      <c r="E6" s="150"/>
      <c r="F6" s="150"/>
      <c r="G6" s="150"/>
      <c r="H6" s="151"/>
      <c r="I6" s="150"/>
      <c r="J6" s="150"/>
      <c r="K6" s="150"/>
      <c r="L6" s="61"/>
      <c r="M6" s="61"/>
      <c r="N6" s="61"/>
      <c r="O6" s="249" t="s">
        <v>1</v>
      </c>
      <c r="P6" s="249"/>
      <c r="Q6" s="249"/>
      <c r="R6" s="198" t="s">
        <v>144</v>
      </c>
      <c r="S6" s="198"/>
      <c r="T6" s="198"/>
      <c r="U6" s="61"/>
    </row>
    <row r="7" spans="1:22" ht="27" customHeight="1" thickBot="1" x14ac:dyDescent="0.6">
      <c r="A7" s="61"/>
      <c r="B7" s="61"/>
      <c r="C7" s="152"/>
      <c r="D7" s="61"/>
      <c r="E7" s="61"/>
      <c r="F7" s="61"/>
      <c r="G7" s="61"/>
      <c r="H7" s="151" t="s">
        <v>68</v>
      </c>
      <c r="I7" s="61"/>
      <c r="J7" s="153"/>
      <c r="K7" s="61"/>
      <c r="L7" s="61"/>
      <c r="M7" s="61"/>
      <c r="N7" s="61"/>
      <c r="O7" s="61"/>
      <c r="P7" s="61"/>
      <c r="Q7" s="153"/>
      <c r="R7" s="61"/>
      <c r="S7" s="154"/>
      <c r="T7" s="152"/>
      <c r="U7" s="61"/>
    </row>
    <row r="8" spans="1:22" ht="53.55" customHeight="1" thickTop="1" thickBot="1" x14ac:dyDescent="0.75">
      <c r="A8" s="61"/>
      <c r="B8" s="236" t="s">
        <v>13</v>
      </c>
      <c r="C8" s="241" t="s">
        <v>43</v>
      </c>
      <c r="D8" s="242"/>
      <c r="E8" s="238" t="s">
        <v>70</v>
      </c>
      <c r="F8" s="239"/>
      <c r="G8" s="240"/>
      <c r="H8" s="203" t="s">
        <v>71</v>
      </c>
      <c r="I8" s="203"/>
      <c r="J8" s="203"/>
      <c r="K8" s="203"/>
      <c r="L8" s="203"/>
      <c r="M8" s="203"/>
      <c r="N8" s="204"/>
      <c r="O8" s="227" t="s">
        <v>3</v>
      </c>
      <c r="P8" s="228"/>
      <c r="Q8" s="228"/>
      <c r="R8" s="228"/>
      <c r="S8" s="228"/>
      <c r="T8" s="231" t="s">
        <v>4</v>
      </c>
      <c r="U8" s="61"/>
      <c r="V8" s="233" t="s">
        <v>5</v>
      </c>
    </row>
    <row r="9" spans="1:22" ht="66" customHeight="1" thickBot="1" x14ac:dyDescent="0.75">
      <c r="A9" s="61"/>
      <c r="B9" s="237"/>
      <c r="C9" s="243"/>
      <c r="D9" s="244"/>
      <c r="E9" s="178" t="s">
        <v>6</v>
      </c>
      <c r="F9" s="179" t="s">
        <v>7</v>
      </c>
      <c r="G9" s="180" t="s">
        <v>8</v>
      </c>
      <c r="H9" s="199" t="s">
        <v>2</v>
      </c>
      <c r="I9" s="200"/>
      <c r="J9" s="200"/>
      <c r="K9" s="201" t="s">
        <v>72</v>
      </c>
      <c r="L9" s="201"/>
      <c r="M9" s="202" t="s">
        <v>64</v>
      </c>
      <c r="N9" s="202"/>
      <c r="O9" s="229"/>
      <c r="P9" s="230"/>
      <c r="Q9" s="230"/>
      <c r="R9" s="230"/>
      <c r="S9" s="230"/>
      <c r="T9" s="232"/>
      <c r="U9" s="61"/>
      <c r="V9" s="233"/>
    </row>
    <row r="10" spans="1:22" ht="44" customHeight="1" thickTop="1" x14ac:dyDescent="0.7">
      <c r="A10" s="61"/>
      <c r="B10" s="206" t="s">
        <v>14</v>
      </c>
      <c r="C10" s="158">
        <v>1</v>
      </c>
      <c r="D10" s="159" t="s">
        <v>15</v>
      </c>
      <c r="E10" s="65"/>
      <c r="F10" s="66"/>
      <c r="G10" s="67">
        <v>30</v>
      </c>
      <c r="H10" s="1">
        <f>E10*8+F10+G10/60</f>
        <v>0.5</v>
      </c>
      <c r="I10" s="28" t="s">
        <v>7</v>
      </c>
      <c r="J10" s="29" t="s">
        <v>9</v>
      </c>
      <c r="K10" s="2">
        <f>H10*V10</f>
        <v>0</v>
      </c>
      <c r="L10" s="34" t="s">
        <v>7</v>
      </c>
      <c r="M10" s="35">
        <f>H10-K10</f>
        <v>0.5</v>
      </c>
      <c r="N10" s="34" t="s">
        <v>7</v>
      </c>
      <c r="O10" s="215" t="s">
        <v>10</v>
      </c>
      <c r="P10" s="216"/>
      <c r="Q10" s="216"/>
      <c r="R10" s="216"/>
      <c r="S10" s="217"/>
      <c r="T10" s="234" t="s">
        <v>62</v>
      </c>
      <c r="U10" s="61"/>
      <c r="V10" s="54">
        <v>0</v>
      </c>
    </row>
    <row r="11" spans="1:22" ht="44" customHeight="1" x14ac:dyDescent="0.7">
      <c r="A11" s="61"/>
      <c r="B11" s="206"/>
      <c r="C11" s="160">
        <v>2</v>
      </c>
      <c r="D11" s="161" t="s">
        <v>16</v>
      </c>
      <c r="E11" s="68"/>
      <c r="F11" s="69"/>
      <c r="G11" s="70">
        <v>15</v>
      </c>
      <c r="H11" s="3">
        <f>E11*8+F11+G11/60</f>
        <v>0.25</v>
      </c>
      <c r="I11" s="28" t="s">
        <v>7</v>
      </c>
      <c r="J11" s="30" t="s">
        <v>9</v>
      </c>
      <c r="K11" s="4">
        <f>H11*V11</f>
        <v>0</v>
      </c>
      <c r="L11" s="34" t="s">
        <v>7</v>
      </c>
      <c r="M11" s="35">
        <f t="shared" ref="M11:M15" si="0">H11-K11</f>
        <v>0.25</v>
      </c>
      <c r="N11" s="34" t="s">
        <v>7</v>
      </c>
      <c r="O11" s="45"/>
      <c r="P11" s="235" t="s">
        <v>46</v>
      </c>
      <c r="Q11" s="235"/>
      <c r="R11" s="235"/>
      <c r="S11" s="46"/>
      <c r="T11" s="209"/>
      <c r="U11" s="61"/>
      <c r="V11" s="54">
        <v>0</v>
      </c>
    </row>
    <row r="12" spans="1:22" ht="44" customHeight="1" x14ac:dyDescent="0.7">
      <c r="A12" s="162"/>
      <c r="B12" s="206"/>
      <c r="C12" s="160">
        <v>3</v>
      </c>
      <c r="D12" s="161" t="s">
        <v>17</v>
      </c>
      <c r="E12" s="68"/>
      <c r="F12" s="69">
        <v>1</v>
      </c>
      <c r="G12" s="70"/>
      <c r="H12" s="3">
        <f>E12*8+F12+G12/60</f>
        <v>1</v>
      </c>
      <c r="I12" s="28" t="s">
        <v>7</v>
      </c>
      <c r="J12" s="30" t="s">
        <v>9</v>
      </c>
      <c r="K12" s="4">
        <f>H12*V12</f>
        <v>0</v>
      </c>
      <c r="L12" s="34" t="s">
        <v>7</v>
      </c>
      <c r="M12" s="35">
        <f t="shared" si="0"/>
        <v>1</v>
      </c>
      <c r="N12" s="34" t="s">
        <v>7</v>
      </c>
      <c r="O12" s="45"/>
      <c r="P12" s="47"/>
      <c r="Q12" s="47" t="s">
        <v>44</v>
      </c>
      <c r="R12" s="48"/>
      <c r="S12" s="46"/>
      <c r="T12" s="209"/>
      <c r="U12" s="61"/>
      <c r="V12" s="54">
        <v>0</v>
      </c>
    </row>
    <row r="13" spans="1:22" ht="44" customHeight="1" x14ac:dyDescent="0.7">
      <c r="A13" s="61"/>
      <c r="B13" s="206"/>
      <c r="C13" s="160">
        <v>4</v>
      </c>
      <c r="D13" s="161" t="s">
        <v>18</v>
      </c>
      <c r="E13" s="68"/>
      <c r="F13" s="69">
        <v>3</v>
      </c>
      <c r="G13" s="70"/>
      <c r="H13" s="3">
        <f>E13*8+F13+G13/60</f>
        <v>3</v>
      </c>
      <c r="I13" s="28" t="s">
        <v>7</v>
      </c>
      <c r="J13" s="30" t="s">
        <v>9</v>
      </c>
      <c r="K13" s="4">
        <f>H13*V13</f>
        <v>0</v>
      </c>
      <c r="L13" s="34" t="s">
        <v>7</v>
      </c>
      <c r="M13" s="35">
        <f t="shared" si="0"/>
        <v>3</v>
      </c>
      <c r="N13" s="34" t="s">
        <v>7</v>
      </c>
      <c r="O13" s="45"/>
      <c r="P13" s="245" t="s">
        <v>45</v>
      </c>
      <c r="Q13" s="245"/>
      <c r="R13" s="245"/>
      <c r="S13" s="46"/>
      <c r="T13" s="209"/>
      <c r="U13" s="61"/>
      <c r="V13" s="54">
        <v>0</v>
      </c>
    </row>
    <row r="14" spans="1:22" ht="44" customHeight="1" thickBot="1" x14ac:dyDescent="0.75">
      <c r="A14" s="61"/>
      <c r="B14" s="206"/>
      <c r="C14" s="163">
        <v>5</v>
      </c>
      <c r="D14" s="164" t="s">
        <v>19</v>
      </c>
      <c r="E14" s="71"/>
      <c r="F14" s="72"/>
      <c r="G14" s="73">
        <v>30</v>
      </c>
      <c r="H14" s="5">
        <f>E14*8+F14+G14/60</f>
        <v>0.5</v>
      </c>
      <c r="I14" s="31" t="s">
        <v>7</v>
      </c>
      <c r="J14" s="32" t="s">
        <v>9</v>
      </c>
      <c r="K14" s="6">
        <f>H14*V14</f>
        <v>0</v>
      </c>
      <c r="L14" s="36" t="s">
        <v>7</v>
      </c>
      <c r="M14" s="37">
        <f t="shared" si="0"/>
        <v>0.5</v>
      </c>
      <c r="N14" s="36" t="s">
        <v>7</v>
      </c>
      <c r="O14" s="194" t="s">
        <v>49</v>
      </c>
      <c r="P14" s="195"/>
      <c r="Q14" s="195"/>
      <c r="R14" s="195"/>
      <c r="S14" s="196"/>
      <c r="T14" s="209"/>
      <c r="U14" s="61"/>
      <c r="V14" s="54">
        <v>0</v>
      </c>
    </row>
    <row r="15" spans="1:22" ht="44" customHeight="1" thickTop="1" thickBot="1" x14ac:dyDescent="0.75">
      <c r="A15" s="61"/>
      <c r="B15" s="207"/>
      <c r="C15" s="218" t="s">
        <v>11</v>
      </c>
      <c r="D15" s="219"/>
      <c r="E15" s="225"/>
      <c r="F15" s="225"/>
      <c r="G15" s="225"/>
      <c r="H15" s="7">
        <f>SUM(H10:H14)</f>
        <v>5.25</v>
      </c>
      <c r="I15" s="8" t="s">
        <v>7</v>
      </c>
      <c r="J15" s="9" t="s">
        <v>9</v>
      </c>
      <c r="K15" s="10">
        <f>SUM(K10:K14)</f>
        <v>0</v>
      </c>
      <c r="L15" s="11" t="s">
        <v>7</v>
      </c>
      <c r="M15" s="38">
        <f t="shared" si="0"/>
        <v>5.25</v>
      </c>
      <c r="N15" s="12" t="s">
        <v>7</v>
      </c>
      <c r="O15" s="246" t="s">
        <v>50</v>
      </c>
      <c r="P15" s="246"/>
      <c r="Q15" s="246"/>
      <c r="R15" s="246"/>
      <c r="S15" s="247"/>
      <c r="T15" s="210"/>
      <c r="U15" s="61"/>
    </row>
    <row r="16" spans="1:22" ht="44" customHeight="1" thickTop="1" x14ac:dyDescent="0.7">
      <c r="A16" s="61"/>
      <c r="B16" s="206" t="s">
        <v>39</v>
      </c>
      <c r="C16" s="158">
        <v>1</v>
      </c>
      <c r="D16" s="165" t="s">
        <v>20</v>
      </c>
      <c r="E16" s="74"/>
      <c r="F16" s="75"/>
      <c r="G16" s="76">
        <v>5</v>
      </c>
      <c r="H16" s="1">
        <f t="shared" ref="H16:H22" si="1">E16*8+F16+G16/60</f>
        <v>8.3333333333333329E-2</v>
      </c>
      <c r="I16" s="28" t="s">
        <v>7</v>
      </c>
      <c r="J16" s="29" t="s">
        <v>9</v>
      </c>
      <c r="K16" s="2">
        <f t="shared" ref="K16:K22" si="2">H16*V16</f>
        <v>0</v>
      </c>
      <c r="L16" s="34" t="s">
        <v>7</v>
      </c>
      <c r="M16" s="35">
        <f>H16-K16</f>
        <v>8.3333333333333329E-2</v>
      </c>
      <c r="N16" s="34" t="s">
        <v>7</v>
      </c>
      <c r="O16" s="215" t="s">
        <v>10</v>
      </c>
      <c r="P16" s="216"/>
      <c r="Q16" s="216"/>
      <c r="R16" s="216"/>
      <c r="S16" s="217"/>
      <c r="T16" s="208" t="s">
        <v>63</v>
      </c>
      <c r="U16" s="61"/>
      <c r="V16" s="54">
        <v>0</v>
      </c>
    </row>
    <row r="17" spans="1:22" ht="44" customHeight="1" x14ac:dyDescent="0.7">
      <c r="A17" s="61"/>
      <c r="B17" s="206"/>
      <c r="C17" s="160">
        <v>2</v>
      </c>
      <c r="D17" s="161" t="s">
        <v>16</v>
      </c>
      <c r="E17" s="77"/>
      <c r="F17" s="78"/>
      <c r="G17" s="79">
        <v>15</v>
      </c>
      <c r="H17" s="3">
        <f t="shared" si="1"/>
        <v>0.25</v>
      </c>
      <c r="I17" s="28" t="s">
        <v>7</v>
      </c>
      <c r="J17" s="30" t="s">
        <v>9</v>
      </c>
      <c r="K17" s="4">
        <f t="shared" si="2"/>
        <v>0</v>
      </c>
      <c r="L17" s="34" t="s">
        <v>7</v>
      </c>
      <c r="M17" s="35">
        <f t="shared" ref="M17:M36" si="3">H17-K17</f>
        <v>0.25</v>
      </c>
      <c r="N17" s="34" t="s">
        <v>7</v>
      </c>
      <c r="O17" s="45"/>
      <c r="P17" s="211" t="s">
        <v>47</v>
      </c>
      <c r="Q17" s="211"/>
      <c r="R17" s="211"/>
      <c r="S17" s="46"/>
      <c r="T17" s="209"/>
      <c r="U17" s="61"/>
      <c r="V17" s="54">
        <v>0</v>
      </c>
    </row>
    <row r="18" spans="1:22" ht="44" customHeight="1" x14ac:dyDescent="0.7">
      <c r="A18" s="61"/>
      <c r="B18" s="206"/>
      <c r="C18" s="160">
        <v>3</v>
      </c>
      <c r="D18" s="161" t="s">
        <v>18</v>
      </c>
      <c r="E18" s="77"/>
      <c r="F18" s="78">
        <v>3</v>
      </c>
      <c r="G18" s="79"/>
      <c r="H18" s="3">
        <f t="shared" si="1"/>
        <v>3</v>
      </c>
      <c r="I18" s="28" t="s">
        <v>7</v>
      </c>
      <c r="J18" s="30" t="s">
        <v>9</v>
      </c>
      <c r="K18" s="4">
        <f t="shared" si="2"/>
        <v>0.15000000000000002</v>
      </c>
      <c r="L18" s="34" t="s">
        <v>7</v>
      </c>
      <c r="M18" s="35">
        <f t="shared" si="3"/>
        <v>2.85</v>
      </c>
      <c r="N18" s="34" t="s">
        <v>7</v>
      </c>
      <c r="O18" s="45"/>
      <c r="P18" s="47"/>
      <c r="Q18" s="47" t="s">
        <v>44</v>
      </c>
      <c r="R18" s="48"/>
      <c r="S18" s="46"/>
      <c r="T18" s="209"/>
      <c r="U18" s="61"/>
      <c r="V18" s="54">
        <v>0.05</v>
      </c>
    </row>
    <row r="19" spans="1:22" ht="44" customHeight="1" x14ac:dyDescent="0.7">
      <c r="A19" s="61"/>
      <c r="B19" s="206"/>
      <c r="C19" s="160">
        <v>4</v>
      </c>
      <c r="D19" s="161" t="s">
        <v>21</v>
      </c>
      <c r="E19" s="77"/>
      <c r="F19" s="78">
        <v>16</v>
      </c>
      <c r="G19" s="79"/>
      <c r="H19" s="3">
        <f t="shared" si="1"/>
        <v>16</v>
      </c>
      <c r="I19" s="28" t="s">
        <v>7</v>
      </c>
      <c r="J19" s="30" t="s">
        <v>9</v>
      </c>
      <c r="K19" s="4">
        <f t="shared" si="2"/>
        <v>8</v>
      </c>
      <c r="L19" s="34" t="s">
        <v>7</v>
      </c>
      <c r="M19" s="35">
        <f t="shared" si="3"/>
        <v>8</v>
      </c>
      <c r="N19" s="34" t="s">
        <v>7</v>
      </c>
      <c r="O19" s="45"/>
      <c r="P19" s="212" t="s">
        <v>48</v>
      </c>
      <c r="Q19" s="212"/>
      <c r="R19" s="212"/>
      <c r="S19" s="46"/>
      <c r="T19" s="209"/>
      <c r="U19" s="61"/>
      <c r="V19" s="54">
        <v>0.5</v>
      </c>
    </row>
    <row r="20" spans="1:22" ht="44" customHeight="1" x14ac:dyDescent="0.7">
      <c r="A20" s="61"/>
      <c r="B20" s="206"/>
      <c r="C20" s="160">
        <v>5</v>
      </c>
      <c r="D20" s="161" t="s">
        <v>22</v>
      </c>
      <c r="E20" s="80"/>
      <c r="F20" s="81">
        <v>16</v>
      </c>
      <c r="G20" s="82"/>
      <c r="H20" s="3">
        <f t="shared" si="1"/>
        <v>16</v>
      </c>
      <c r="I20" s="28" t="s">
        <v>7</v>
      </c>
      <c r="J20" s="30" t="s">
        <v>9</v>
      </c>
      <c r="K20" s="4">
        <f t="shared" si="2"/>
        <v>0</v>
      </c>
      <c r="L20" s="34" t="s">
        <v>7</v>
      </c>
      <c r="M20" s="39">
        <f t="shared" si="3"/>
        <v>16</v>
      </c>
      <c r="N20" s="34" t="s">
        <v>7</v>
      </c>
      <c r="O20" s="194" t="s">
        <v>51</v>
      </c>
      <c r="P20" s="195"/>
      <c r="Q20" s="195"/>
      <c r="R20" s="195"/>
      <c r="S20" s="196"/>
      <c r="T20" s="209"/>
      <c r="U20" s="61"/>
      <c r="V20" s="54">
        <v>0</v>
      </c>
    </row>
    <row r="21" spans="1:22" ht="44" customHeight="1" x14ac:dyDescent="0.7">
      <c r="A21" s="61"/>
      <c r="B21" s="206"/>
      <c r="C21" s="160">
        <v>6</v>
      </c>
      <c r="D21" s="161" t="s">
        <v>23</v>
      </c>
      <c r="E21" s="80"/>
      <c r="F21" s="81">
        <v>1</v>
      </c>
      <c r="G21" s="82"/>
      <c r="H21" s="3">
        <f t="shared" si="1"/>
        <v>1</v>
      </c>
      <c r="I21" s="28" t="s">
        <v>7</v>
      </c>
      <c r="J21" s="30" t="s">
        <v>9</v>
      </c>
      <c r="K21" s="4">
        <f t="shared" si="2"/>
        <v>0</v>
      </c>
      <c r="L21" s="34" t="s">
        <v>7</v>
      </c>
      <c r="M21" s="40">
        <f t="shared" si="3"/>
        <v>1</v>
      </c>
      <c r="N21" s="34" t="s">
        <v>7</v>
      </c>
      <c r="O21" s="224" t="s">
        <v>73</v>
      </c>
      <c r="P21" s="213"/>
      <c r="Q21" s="213"/>
      <c r="R21" s="213"/>
      <c r="S21" s="214"/>
      <c r="T21" s="209"/>
      <c r="U21" s="61"/>
      <c r="V21" s="54">
        <v>0</v>
      </c>
    </row>
    <row r="22" spans="1:22" ht="44" customHeight="1" thickBot="1" x14ac:dyDescent="0.75">
      <c r="A22" s="61"/>
      <c r="B22" s="206"/>
      <c r="C22" s="163">
        <v>7</v>
      </c>
      <c r="D22" s="161" t="s">
        <v>24</v>
      </c>
      <c r="E22" s="83"/>
      <c r="F22" s="84">
        <v>3</v>
      </c>
      <c r="G22" s="85"/>
      <c r="H22" s="13">
        <f t="shared" si="1"/>
        <v>3</v>
      </c>
      <c r="I22" s="31" t="s">
        <v>7</v>
      </c>
      <c r="J22" s="33" t="s">
        <v>9</v>
      </c>
      <c r="K22" s="14">
        <f t="shared" si="2"/>
        <v>0.15000000000000002</v>
      </c>
      <c r="L22" s="36" t="s">
        <v>7</v>
      </c>
      <c r="M22" s="37">
        <f t="shared" si="3"/>
        <v>2.85</v>
      </c>
      <c r="N22" s="36" t="s">
        <v>7</v>
      </c>
      <c r="O22" s="221"/>
      <c r="P22" s="222"/>
      <c r="Q22" s="222"/>
      <c r="R22" s="222"/>
      <c r="S22" s="223"/>
      <c r="T22" s="209"/>
      <c r="U22" s="61"/>
      <c r="V22" s="54">
        <v>0.05</v>
      </c>
    </row>
    <row r="23" spans="1:22" ht="44" customHeight="1" thickTop="1" thickBot="1" x14ac:dyDescent="0.75">
      <c r="A23" s="61"/>
      <c r="B23" s="207"/>
      <c r="C23" s="218" t="s">
        <v>11</v>
      </c>
      <c r="D23" s="219"/>
      <c r="E23" s="225"/>
      <c r="F23" s="225"/>
      <c r="G23" s="225"/>
      <c r="H23" s="7">
        <f>SUM(H16:H22)</f>
        <v>39.333333333333329</v>
      </c>
      <c r="I23" s="8" t="s">
        <v>7</v>
      </c>
      <c r="J23" s="9" t="s">
        <v>9</v>
      </c>
      <c r="K23" s="10">
        <f>SUM(K16:K22)</f>
        <v>8.3000000000000007</v>
      </c>
      <c r="L23" s="11" t="s">
        <v>7</v>
      </c>
      <c r="M23" s="38">
        <f>SUM(M16:M22)</f>
        <v>31.033333333333335</v>
      </c>
      <c r="N23" s="12" t="s">
        <v>7</v>
      </c>
      <c r="O23" s="49"/>
      <c r="P23" s="49"/>
      <c r="Q23" s="49"/>
      <c r="R23" s="49"/>
      <c r="S23" s="50"/>
      <c r="T23" s="210"/>
      <c r="U23" s="61"/>
    </row>
    <row r="24" spans="1:22" ht="44" customHeight="1" thickTop="1" x14ac:dyDescent="0.7">
      <c r="A24" s="61"/>
      <c r="B24" s="206" t="s">
        <v>40</v>
      </c>
      <c r="C24" s="158">
        <v>1</v>
      </c>
      <c r="D24" s="165" t="s">
        <v>114</v>
      </c>
      <c r="E24" s="74"/>
      <c r="F24" s="75"/>
      <c r="G24" s="76">
        <v>15</v>
      </c>
      <c r="H24" s="1">
        <f t="shared" ref="H24:H31" si="4">E24*8+F24+G24/60</f>
        <v>0.25</v>
      </c>
      <c r="I24" s="28" t="s">
        <v>7</v>
      </c>
      <c r="J24" s="29" t="s">
        <v>9</v>
      </c>
      <c r="K24" s="2">
        <f t="shared" ref="K24:K31" si="5">H24*V24</f>
        <v>0</v>
      </c>
      <c r="L24" s="34" t="s">
        <v>7</v>
      </c>
      <c r="M24" s="35">
        <f t="shared" si="3"/>
        <v>0.25</v>
      </c>
      <c r="N24" s="34" t="s">
        <v>7</v>
      </c>
      <c r="O24" s="215" t="s">
        <v>10</v>
      </c>
      <c r="P24" s="216"/>
      <c r="Q24" s="216"/>
      <c r="R24" s="216"/>
      <c r="S24" s="217"/>
      <c r="T24" s="208" t="s">
        <v>62</v>
      </c>
      <c r="U24" s="61"/>
      <c r="V24" s="54">
        <v>0</v>
      </c>
    </row>
    <row r="25" spans="1:22" ht="44" customHeight="1" x14ac:dyDescent="0.7">
      <c r="A25" s="61"/>
      <c r="B25" s="206"/>
      <c r="C25" s="160">
        <v>2</v>
      </c>
      <c r="D25" s="161" t="s">
        <v>115</v>
      </c>
      <c r="E25" s="77"/>
      <c r="F25" s="78"/>
      <c r="G25" s="79">
        <v>10</v>
      </c>
      <c r="H25" s="3">
        <f t="shared" si="4"/>
        <v>0.16666666666666666</v>
      </c>
      <c r="I25" s="28" t="s">
        <v>7</v>
      </c>
      <c r="J25" s="30" t="s">
        <v>9</v>
      </c>
      <c r="K25" s="4">
        <f t="shared" si="5"/>
        <v>0</v>
      </c>
      <c r="L25" s="34" t="s">
        <v>7</v>
      </c>
      <c r="M25" s="35">
        <f t="shared" si="3"/>
        <v>0.16666666666666666</v>
      </c>
      <c r="N25" s="34" t="s">
        <v>7</v>
      </c>
      <c r="O25" s="45"/>
      <c r="P25" s="211" t="s">
        <v>52</v>
      </c>
      <c r="Q25" s="211"/>
      <c r="R25" s="211"/>
      <c r="S25" s="46"/>
      <c r="T25" s="209"/>
      <c r="U25" s="61"/>
      <c r="V25" s="54">
        <v>0</v>
      </c>
    </row>
    <row r="26" spans="1:22" ht="44" customHeight="1" x14ac:dyDescent="0.7">
      <c r="A26" s="61"/>
      <c r="B26" s="206"/>
      <c r="C26" s="160">
        <v>3</v>
      </c>
      <c r="D26" s="161" t="s">
        <v>116</v>
      </c>
      <c r="E26" s="77"/>
      <c r="F26" s="78"/>
      <c r="G26" s="79"/>
      <c r="H26" s="3">
        <f t="shared" ref="H26" si="6">E26*8+F26+G26/60</f>
        <v>0</v>
      </c>
      <c r="I26" s="28" t="s">
        <v>7</v>
      </c>
      <c r="J26" s="30" t="s">
        <v>9</v>
      </c>
      <c r="K26" s="4">
        <f t="shared" ref="K26" si="7">H26*V26</f>
        <v>0</v>
      </c>
      <c r="L26" s="34" t="s">
        <v>7</v>
      </c>
      <c r="M26" s="35">
        <f t="shared" ref="M26" si="8">H26-K26</f>
        <v>0</v>
      </c>
      <c r="N26" s="34" t="s">
        <v>7</v>
      </c>
      <c r="O26" s="45"/>
      <c r="P26" s="63"/>
      <c r="Q26" s="63"/>
      <c r="R26" s="63"/>
      <c r="S26" s="46"/>
      <c r="T26" s="209"/>
      <c r="U26" s="61"/>
      <c r="V26" s="54">
        <v>0</v>
      </c>
    </row>
    <row r="27" spans="1:22" ht="44" customHeight="1" x14ac:dyDescent="0.7">
      <c r="A27" s="61"/>
      <c r="B27" s="206"/>
      <c r="C27" s="160">
        <v>4</v>
      </c>
      <c r="D27" s="161" t="s">
        <v>26</v>
      </c>
      <c r="E27" s="77"/>
      <c r="F27" s="78"/>
      <c r="G27" s="79">
        <v>30</v>
      </c>
      <c r="H27" s="3">
        <f t="shared" si="4"/>
        <v>0.5</v>
      </c>
      <c r="I27" s="28" t="s">
        <v>7</v>
      </c>
      <c r="J27" s="30" t="s">
        <v>9</v>
      </c>
      <c r="K27" s="4">
        <f t="shared" si="5"/>
        <v>0.5</v>
      </c>
      <c r="L27" s="34" t="s">
        <v>7</v>
      </c>
      <c r="M27" s="35">
        <f t="shared" si="3"/>
        <v>0</v>
      </c>
      <c r="N27" s="34" t="s">
        <v>7</v>
      </c>
      <c r="O27" s="45"/>
      <c r="P27" s="47"/>
      <c r="Q27" s="47" t="s">
        <v>44</v>
      </c>
      <c r="R27" s="48"/>
      <c r="S27" s="46"/>
      <c r="T27" s="209"/>
      <c r="U27" s="61"/>
      <c r="V27" s="54">
        <v>1</v>
      </c>
    </row>
    <row r="28" spans="1:22" ht="44" customHeight="1" x14ac:dyDescent="0.7">
      <c r="A28" s="61"/>
      <c r="B28" s="206"/>
      <c r="C28" s="160">
        <v>5</v>
      </c>
      <c r="D28" s="161" t="s">
        <v>24</v>
      </c>
      <c r="E28" s="77"/>
      <c r="F28" s="78">
        <v>3</v>
      </c>
      <c r="G28" s="79"/>
      <c r="H28" s="3">
        <f t="shared" si="4"/>
        <v>3</v>
      </c>
      <c r="I28" s="28" t="s">
        <v>7</v>
      </c>
      <c r="J28" s="30" t="s">
        <v>9</v>
      </c>
      <c r="K28" s="4">
        <f t="shared" si="5"/>
        <v>0.15000000000000002</v>
      </c>
      <c r="L28" s="34" t="s">
        <v>7</v>
      </c>
      <c r="M28" s="35">
        <f t="shared" si="3"/>
        <v>2.85</v>
      </c>
      <c r="N28" s="34" t="s">
        <v>7</v>
      </c>
      <c r="O28" s="45"/>
      <c r="P28" s="212" t="s">
        <v>53</v>
      </c>
      <c r="Q28" s="212"/>
      <c r="R28" s="212"/>
      <c r="S28" s="46"/>
      <c r="T28" s="209"/>
      <c r="U28" s="61"/>
      <c r="V28" s="54">
        <v>0.05</v>
      </c>
    </row>
    <row r="29" spans="1:22" ht="44" customHeight="1" x14ac:dyDescent="0.7">
      <c r="A29" s="61"/>
      <c r="B29" s="206"/>
      <c r="C29" s="160">
        <v>6</v>
      </c>
      <c r="D29" s="161" t="s">
        <v>27</v>
      </c>
      <c r="E29" s="80"/>
      <c r="F29" s="81">
        <v>1</v>
      </c>
      <c r="G29" s="82"/>
      <c r="H29" s="3">
        <f t="shared" si="4"/>
        <v>1</v>
      </c>
      <c r="I29" s="28" t="s">
        <v>7</v>
      </c>
      <c r="J29" s="30" t="s">
        <v>9</v>
      </c>
      <c r="K29" s="4">
        <f t="shared" si="5"/>
        <v>0</v>
      </c>
      <c r="L29" s="34" t="s">
        <v>7</v>
      </c>
      <c r="M29" s="35">
        <f t="shared" si="3"/>
        <v>1</v>
      </c>
      <c r="N29" s="41" t="s">
        <v>7</v>
      </c>
      <c r="O29" s="195" t="s">
        <v>54</v>
      </c>
      <c r="P29" s="195"/>
      <c r="Q29" s="195"/>
      <c r="R29" s="195"/>
      <c r="S29" s="196"/>
      <c r="T29" s="209"/>
      <c r="U29" s="61"/>
      <c r="V29" s="54">
        <v>0</v>
      </c>
    </row>
    <row r="30" spans="1:22" ht="44" customHeight="1" x14ac:dyDescent="0.7">
      <c r="A30" s="61"/>
      <c r="B30" s="206"/>
      <c r="C30" s="160">
        <v>7</v>
      </c>
      <c r="D30" s="161" t="s">
        <v>28</v>
      </c>
      <c r="E30" s="80"/>
      <c r="F30" s="81">
        <v>3</v>
      </c>
      <c r="G30" s="82"/>
      <c r="H30" s="3">
        <f t="shared" si="4"/>
        <v>3</v>
      </c>
      <c r="I30" s="28" t="s">
        <v>7</v>
      </c>
      <c r="J30" s="30" t="s">
        <v>9</v>
      </c>
      <c r="K30" s="4">
        <f t="shared" si="5"/>
        <v>0</v>
      </c>
      <c r="L30" s="34" t="s">
        <v>7</v>
      </c>
      <c r="M30" s="35">
        <f t="shared" si="3"/>
        <v>3</v>
      </c>
      <c r="N30" s="42" t="s">
        <v>7</v>
      </c>
      <c r="O30" s="213" t="s">
        <v>55</v>
      </c>
      <c r="P30" s="213"/>
      <c r="Q30" s="213"/>
      <c r="R30" s="213"/>
      <c r="S30" s="214"/>
      <c r="T30" s="209"/>
      <c r="U30" s="61"/>
      <c r="V30" s="54">
        <v>0</v>
      </c>
    </row>
    <row r="31" spans="1:22" ht="44" customHeight="1" thickBot="1" x14ac:dyDescent="0.75">
      <c r="A31" s="61"/>
      <c r="B31" s="206"/>
      <c r="C31" s="163">
        <v>8</v>
      </c>
      <c r="D31" s="161" t="s">
        <v>29</v>
      </c>
      <c r="E31" s="83"/>
      <c r="F31" s="84"/>
      <c r="G31" s="85">
        <v>30</v>
      </c>
      <c r="H31" s="5">
        <f t="shared" si="4"/>
        <v>0.5</v>
      </c>
      <c r="I31" s="31" t="s">
        <v>7</v>
      </c>
      <c r="J31" s="32" t="s">
        <v>9</v>
      </c>
      <c r="K31" s="6">
        <f t="shared" si="5"/>
        <v>0</v>
      </c>
      <c r="L31" s="36" t="s">
        <v>7</v>
      </c>
      <c r="M31" s="37">
        <f t="shared" si="3"/>
        <v>0.5</v>
      </c>
      <c r="N31" s="43" t="s">
        <v>7</v>
      </c>
      <c r="O31" s="51"/>
      <c r="P31" s="51"/>
      <c r="Q31" s="52"/>
      <c r="R31" s="51"/>
      <c r="S31" s="53"/>
      <c r="T31" s="209"/>
      <c r="U31" s="61"/>
      <c r="V31" s="54">
        <v>0</v>
      </c>
    </row>
    <row r="32" spans="1:22" ht="44" customHeight="1" thickTop="1" thickBot="1" x14ac:dyDescent="0.75">
      <c r="A32" s="61"/>
      <c r="B32" s="207"/>
      <c r="C32" s="218" t="s">
        <v>66</v>
      </c>
      <c r="D32" s="219"/>
      <c r="E32" s="225"/>
      <c r="F32" s="225"/>
      <c r="G32" s="225"/>
      <c r="H32" s="7">
        <f>SUM(H24:H31)</f>
        <v>8.4166666666666661</v>
      </c>
      <c r="I32" s="8" t="s">
        <v>7</v>
      </c>
      <c r="J32" s="9" t="s">
        <v>9</v>
      </c>
      <c r="K32" s="15">
        <f>SUM(K24:K31)</f>
        <v>0.65</v>
      </c>
      <c r="L32" s="11" t="s">
        <v>7</v>
      </c>
      <c r="M32" s="38">
        <f>SUM(M24:M31)</f>
        <v>7.7666666666666666</v>
      </c>
      <c r="N32" s="12" t="s">
        <v>7</v>
      </c>
      <c r="O32" s="49"/>
      <c r="P32" s="49"/>
      <c r="Q32" s="49"/>
      <c r="R32" s="49"/>
      <c r="S32" s="50"/>
      <c r="T32" s="210"/>
      <c r="U32" s="61"/>
    </row>
    <row r="33" spans="1:22" ht="44" customHeight="1" thickTop="1" x14ac:dyDescent="0.7">
      <c r="A33" s="61"/>
      <c r="B33" s="205" t="s">
        <v>41</v>
      </c>
      <c r="C33" s="166">
        <v>1</v>
      </c>
      <c r="D33" s="165" t="s">
        <v>30</v>
      </c>
      <c r="E33" s="74"/>
      <c r="F33" s="75"/>
      <c r="G33" s="76">
        <v>15</v>
      </c>
      <c r="H33" s="1">
        <f>E33*8+F33+G33/60</f>
        <v>0.25</v>
      </c>
      <c r="I33" s="28" t="s">
        <v>7</v>
      </c>
      <c r="J33" s="29" t="s">
        <v>9</v>
      </c>
      <c r="K33" s="2">
        <f>H33*V33</f>
        <v>0</v>
      </c>
      <c r="L33" s="34" t="s">
        <v>7</v>
      </c>
      <c r="M33" s="35">
        <f t="shared" si="3"/>
        <v>0.25</v>
      </c>
      <c r="N33" s="34" t="s">
        <v>7</v>
      </c>
      <c r="O33" s="215" t="s">
        <v>10</v>
      </c>
      <c r="P33" s="216"/>
      <c r="Q33" s="216"/>
      <c r="R33" s="216"/>
      <c r="S33" s="217"/>
      <c r="T33" s="208" t="s">
        <v>65</v>
      </c>
      <c r="U33" s="61"/>
      <c r="V33" s="54">
        <v>0</v>
      </c>
    </row>
    <row r="34" spans="1:22" ht="44" customHeight="1" x14ac:dyDescent="0.7">
      <c r="A34" s="61"/>
      <c r="B34" s="206"/>
      <c r="C34" s="160">
        <v>2</v>
      </c>
      <c r="D34" s="161" t="s">
        <v>31</v>
      </c>
      <c r="E34" s="77"/>
      <c r="F34" s="78"/>
      <c r="G34" s="79">
        <v>10</v>
      </c>
      <c r="H34" s="3">
        <f>E34*8+F34+G34/60</f>
        <v>0.16666666666666666</v>
      </c>
      <c r="I34" s="28" t="s">
        <v>7</v>
      </c>
      <c r="J34" s="30" t="s">
        <v>9</v>
      </c>
      <c r="K34" s="4">
        <f>H34*V34</f>
        <v>0</v>
      </c>
      <c r="L34" s="34" t="s">
        <v>7</v>
      </c>
      <c r="M34" s="35">
        <f t="shared" si="3"/>
        <v>0.16666666666666666</v>
      </c>
      <c r="N34" s="34" t="s">
        <v>7</v>
      </c>
      <c r="O34" s="45"/>
      <c r="P34" s="211" t="s">
        <v>56</v>
      </c>
      <c r="Q34" s="211"/>
      <c r="R34" s="211"/>
      <c r="S34" s="46"/>
      <c r="T34" s="209"/>
      <c r="U34" s="61"/>
      <c r="V34" s="54">
        <v>0</v>
      </c>
    </row>
    <row r="35" spans="1:22" ht="44" customHeight="1" x14ac:dyDescent="0.7">
      <c r="A35" s="61"/>
      <c r="B35" s="206"/>
      <c r="C35" s="160">
        <v>3</v>
      </c>
      <c r="D35" s="161" t="s">
        <v>32</v>
      </c>
      <c r="E35" s="77"/>
      <c r="F35" s="78"/>
      <c r="G35" s="79">
        <v>15</v>
      </c>
      <c r="H35" s="3">
        <f>E35*8+F35+G35/60</f>
        <v>0.25</v>
      </c>
      <c r="I35" s="28" t="s">
        <v>7</v>
      </c>
      <c r="J35" s="30" t="s">
        <v>9</v>
      </c>
      <c r="K35" s="4">
        <f>H35*V35</f>
        <v>0</v>
      </c>
      <c r="L35" s="34" t="s">
        <v>7</v>
      </c>
      <c r="M35" s="35">
        <f t="shared" si="3"/>
        <v>0.25</v>
      </c>
      <c r="N35" s="34" t="s">
        <v>7</v>
      </c>
      <c r="O35" s="45"/>
      <c r="P35" s="47"/>
      <c r="Q35" s="47" t="s">
        <v>44</v>
      </c>
      <c r="R35" s="48"/>
      <c r="S35" s="46"/>
      <c r="T35" s="209"/>
      <c r="U35" s="61"/>
      <c r="V35" s="54">
        <v>0</v>
      </c>
    </row>
    <row r="36" spans="1:22" ht="44" customHeight="1" thickBot="1" x14ac:dyDescent="0.75">
      <c r="A36" s="61"/>
      <c r="B36" s="206"/>
      <c r="C36" s="167">
        <v>4</v>
      </c>
      <c r="D36" s="164" t="s">
        <v>33</v>
      </c>
      <c r="E36" s="83"/>
      <c r="F36" s="84"/>
      <c r="G36" s="85">
        <v>10</v>
      </c>
      <c r="H36" s="5">
        <f>E36*8+F36+G36/60</f>
        <v>0.16666666666666666</v>
      </c>
      <c r="I36" s="31" t="s">
        <v>7</v>
      </c>
      <c r="J36" s="32" t="s">
        <v>9</v>
      </c>
      <c r="K36" s="6">
        <f>H36*V36</f>
        <v>0</v>
      </c>
      <c r="L36" s="36" t="s">
        <v>7</v>
      </c>
      <c r="M36" s="35">
        <f t="shared" si="3"/>
        <v>0.16666666666666666</v>
      </c>
      <c r="N36" s="36" t="s">
        <v>7</v>
      </c>
      <c r="O36" s="45"/>
      <c r="P36" s="212" t="s">
        <v>57</v>
      </c>
      <c r="Q36" s="212"/>
      <c r="R36" s="212"/>
      <c r="S36" s="46"/>
      <c r="T36" s="209"/>
      <c r="U36" s="61"/>
      <c r="V36" s="54">
        <v>0</v>
      </c>
    </row>
    <row r="37" spans="1:22" ht="44" customHeight="1" thickTop="1" thickBot="1" x14ac:dyDescent="0.75">
      <c r="A37" s="61"/>
      <c r="B37" s="206"/>
      <c r="C37" s="168"/>
      <c r="D37" s="169"/>
      <c r="E37" s="170"/>
      <c r="F37" s="170"/>
      <c r="G37" s="170"/>
      <c r="H37" s="16"/>
      <c r="I37" s="17"/>
      <c r="J37" s="18"/>
      <c r="K37" s="19"/>
      <c r="L37" s="20"/>
      <c r="M37" s="19"/>
      <c r="N37" s="21"/>
      <c r="O37" s="194" t="s">
        <v>49</v>
      </c>
      <c r="P37" s="195"/>
      <c r="Q37" s="195"/>
      <c r="R37" s="195"/>
      <c r="S37" s="196"/>
      <c r="T37" s="209"/>
      <c r="U37" s="61"/>
    </row>
    <row r="38" spans="1:22" ht="44" customHeight="1" thickTop="1" thickBot="1" x14ac:dyDescent="0.75">
      <c r="A38" s="61"/>
      <c r="B38" s="207"/>
      <c r="C38" s="218" t="s">
        <v>11</v>
      </c>
      <c r="D38" s="219"/>
      <c r="E38" s="220"/>
      <c r="F38" s="220"/>
      <c r="G38" s="220"/>
      <c r="H38" s="7">
        <f>SUM(H33:H36)</f>
        <v>0.83333333333333326</v>
      </c>
      <c r="I38" s="8" t="s">
        <v>7</v>
      </c>
      <c r="J38" s="9" t="s">
        <v>9</v>
      </c>
      <c r="K38" s="15">
        <f>SUM(K33:K36)</f>
        <v>0</v>
      </c>
      <c r="L38" s="11" t="s">
        <v>7</v>
      </c>
      <c r="M38" s="38">
        <f>SUM(M33:M37)</f>
        <v>0.83333333333333326</v>
      </c>
      <c r="N38" s="12" t="s">
        <v>7</v>
      </c>
      <c r="O38" s="213" t="s">
        <v>58</v>
      </c>
      <c r="P38" s="213"/>
      <c r="Q38" s="213"/>
      <c r="R38" s="213"/>
      <c r="S38" s="214"/>
      <c r="T38" s="210"/>
      <c r="U38" s="61"/>
    </row>
    <row r="39" spans="1:22" ht="44" customHeight="1" thickTop="1" x14ac:dyDescent="0.7">
      <c r="A39" s="61"/>
      <c r="B39" s="253" t="s">
        <v>42</v>
      </c>
      <c r="C39" s="166">
        <v>1</v>
      </c>
      <c r="D39" s="165" t="s">
        <v>34</v>
      </c>
      <c r="E39" s="74"/>
      <c r="F39" s="75"/>
      <c r="G39" s="76">
        <v>10</v>
      </c>
      <c r="H39" s="1">
        <f t="shared" ref="H39:H44" si="9">E39*8+F39+G39/60</f>
        <v>0.16666666666666666</v>
      </c>
      <c r="I39" s="28" t="s">
        <v>7</v>
      </c>
      <c r="J39" s="29" t="s">
        <v>9</v>
      </c>
      <c r="K39" s="2">
        <f t="shared" ref="K39:K44" si="10">H39*V39</f>
        <v>0</v>
      </c>
      <c r="L39" s="34" t="s">
        <v>7</v>
      </c>
      <c r="M39" s="35">
        <f t="shared" ref="M39:M44" si="11">H39-K39</f>
        <v>0.16666666666666666</v>
      </c>
      <c r="N39" s="34" t="s">
        <v>7</v>
      </c>
      <c r="O39" s="215" t="s">
        <v>10</v>
      </c>
      <c r="P39" s="216"/>
      <c r="Q39" s="216"/>
      <c r="R39" s="216"/>
      <c r="S39" s="217"/>
      <c r="T39" s="208" t="s">
        <v>65</v>
      </c>
      <c r="U39" s="61"/>
      <c r="V39" s="54">
        <v>0</v>
      </c>
    </row>
    <row r="40" spans="1:22" ht="44" customHeight="1" x14ac:dyDescent="0.7">
      <c r="A40" s="61"/>
      <c r="B40" s="206"/>
      <c r="C40" s="171">
        <v>2</v>
      </c>
      <c r="D40" s="161" t="s">
        <v>35</v>
      </c>
      <c r="E40" s="77"/>
      <c r="F40" s="78"/>
      <c r="G40" s="79">
        <v>20</v>
      </c>
      <c r="H40" s="3">
        <f t="shared" si="9"/>
        <v>0.33333333333333331</v>
      </c>
      <c r="I40" s="28" t="s">
        <v>7</v>
      </c>
      <c r="J40" s="30" t="s">
        <v>9</v>
      </c>
      <c r="K40" s="4">
        <f t="shared" si="10"/>
        <v>0</v>
      </c>
      <c r="L40" s="34" t="s">
        <v>7</v>
      </c>
      <c r="M40" s="35">
        <f t="shared" si="11"/>
        <v>0.33333333333333331</v>
      </c>
      <c r="N40" s="34" t="s">
        <v>7</v>
      </c>
      <c r="O40" s="45"/>
      <c r="P40" s="211" t="s">
        <v>59</v>
      </c>
      <c r="Q40" s="211"/>
      <c r="R40" s="211"/>
      <c r="S40" s="46"/>
      <c r="T40" s="209"/>
      <c r="U40" s="61"/>
      <c r="V40" s="54">
        <v>0</v>
      </c>
    </row>
    <row r="41" spans="1:22" ht="44" customHeight="1" x14ac:dyDescent="0.7">
      <c r="A41" s="61"/>
      <c r="B41" s="206"/>
      <c r="C41" s="171">
        <v>3</v>
      </c>
      <c r="D41" s="161" t="s">
        <v>36</v>
      </c>
      <c r="E41" s="77"/>
      <c r="F41" s="78"/>
      <c r="G41" s="79">
        <v>30</v>
      </c>
      <c r="H41" s="3">
        <f t="shared" si="9"/>
        <v>0.5</v>
      </c>
      <c r="I41" s="28" t="s">
        <v>7</v>
      </c>
      <c r="J41" s="30" t="s">
        <v>9</v>
      </c>
      <c r="K41" s="4">
        <f t="shared" si="10"/>
        <v>0</v>
      </c>
      <c r="L41" s="34" t="s">
        <v>7</v>
      </c>
      <c r="M41" s="35">
        <f t="shared" si="11"/>
        <v>0.5</v>
      </c>
      <c r="N41" s="34" t="s">
        <v>7</v>
      </c>
      <c r="O41" s="45"/>
      <c r="P41" s="47"/>
      <c r="Q41" s="47" t="s">
        <v>44</v>
      </c>
      <c r="R41" s="48"/>
      <c r="S41" s="46"/>
      <c r="T41" s="209"/>
      <c r="U41" s="61"/>
      <c r="V41" s="54">
        <v>0</v>
      </c>
    </row>
    <row r="42" spans="1:22" ht="44" customHeight="1" x14ac:dyDescent="0.7">
      <c r="A42" s="61"/>
      <c r="B42" s="206"/>
      <c r="C42" s="171">
        <v>4</v>
      </c>
      <c r="D42" s="161" t="s">
        <v>37</v>
      </c>
      <c r="E42" s="77"/>
      <c r="F42" s="78"/>
      <c r="G42" s="79">
        <v>20</v>
      </c>
      <c r="H42" s="3">
        <f t="shared" si="9"/>
        <v>0.33333333333333331</v>
      </c>
      <c r="I42" s="28" t="s">
        <v>7</v>
      </c>
      <c r="J42" s="30" t="s">
        <v>9</v>
      </c>
      <c r="K42" s="4">
        <f t="shared" si="10"/>
        <v>0</v>
      </c>
      <c r="L42" s="34" t="s">
        <v>7</v>
      </c>
      <c r="M42" s="35">
        <f t="shared" si="11"/>
        <v>0.33333333333333331</v>
      </c>
      <c r="N42" s="34" t="s">
        <v>7</v>
      </c>
      <c r="O42" s="45"/>
      <c r="P42" s="212" t="s">
        <v>60</v>
      </c>
      <c r="Q42" s="212"/>
      <c r="R42" s="212"/>
      <c r="S42" s="46"/>
      <c r="T42" s="209"/>
      <c r="U42" s="61"/>
      <c r="V42" s="54">
        <v>0</v>
      </c>
    </row>
    <row r="43" spans="1:22" ht="44" customHeight="1" x14ac:dyDescent="0.7">
      <c r="A43" s="61"/>
      <c r="B43" s="206"/>
      <c r="C43" s="171">
        <v>5</v>
      </c>
      <c r="D43" s="161" t="s">
        <v>38</v>
      </c>
      <c r="E43" s="77"/>
      <c r="F43" s="78">
        <v>5</v>
      </c>
      <c r="G43" s="79"/>
      <c r="H43" s="3">
        <f t="shared" si="9"/>
        <v>5</v>
      </c>
      <c r="I43" s="28" t="s">
        <v>7</v>
      </c>
      <c r="J43" s="30" t="s">
        <v>9</v>
      </c>
      <c r="K43" s="4">
        <f t="shared" si="10"/>
        <v>0</v>
      </c>
      <c r="L43" s="34" t="s">
        <v>7</v>
      </c>
      <c r="M43" s="39">
        <f t="shared" si="11"/>
        <v>5</v>
      </c>
      <c r="N43" s="34" t="s">
        <v>7</v>
      </c>
      <c r="O43" s="194" t="s">
        <v>61</v>
      </c>
      <c r="P43" s="195"/>
      <c r="Q43" s="195"/>
      <c r="R43" s="195"/>
      <c r="S43" s="196"/>
      <c r="T43" s="209"/>
      <c r="U43" s="61"/>
      <c r="V43" s="54">
        <v>0</v>
      </c>
    </row>
    <row r="44" spans="1:22" ht="44" customHeight="1" thickBot="1" x14ac:dyDescent="0.75">
      <c r="A44" s="61"/>
      <c r="B44" s="254"/>
      <c r="C44" s="167">
        <v>6</v>
      </c>
      <c r="D44" s="164" t="s">
        <v>12</v>
      </c>
      <c r="E44" s="83"/>
      <c r="F44" s="84">
        <v>1</v>
      </c>
      <c r="G44" s="85"/>
      <c r="H44" s="5">
        <f t="shared" si="9"/>
        <v>1</v>
      </c>
      <c r="I44" s="31" t="s">
        <v>7</v>
      </c>
      <c r="J44" s="32" t="s">
        <v>9</v>
      </c>
      <c r="K44" s="6">
        <f t="shared" si="10"/>
        <v>1</v>
      </c>
      <c r="L44" s="36" t="s">
        <v>7</v>
      </c>
      <c r="M44" s="37">
        <f t="shared" si="11"/>
        <v>0</v>
      </c>
      <c r="N44" s="36" t="s">
        <v>7</v>
      </c>
      <c r="O44" s="224" t="s">
        <v>69</v>
      </c>
      <c r="P44" s="213"/>
      <c r="Q44" s="213"/>
      <c r="R44" s="213"/>
      <c r="S44" s="214"/>
      <c r="T44" s="209"/>
      <c r="U44" s="61"/>
      <c r="V44" s="54">
        <v>1</v>
      </c>
    </row>
    <row r="45" spans="1:22" ht="44" customHeight="1" thickTop="1" thickBot="1" x14ac:dyDescent="0.75">
      <c r="A45" s="61"/>
      <c r="B45" s="207"/>
      <c r="C45" s="218" t="s">
        <v>11</v>
      </c>
      <c r="D45" s="219"/>
      <c r="E45" s="255"/>
      <c r="F45" s="255"/>
      <c r="G45" s="255"/>
      <c r="H45" s="7">
        <f>SUM(H39:H44)</f>
        <v>7.333333333333333</v>
      </c>
      <c r="I45" s="8" t="s">
        <v>7</v>
      </c>
      <c r="J45" s="9" t="s">
        <v>9</v>
      </c>
      <c r="K45" s="15">
        <f>SUM(K39:K44)</f>
        <v>1</v>
      </c>
      <c r="L45" s="11" t="s">
        <v>7</v>
      </c>
      <c r="M45" s="38">
        <f>SUM(M39:M44)</f>
        <v>6.333333333333333</v>
      </c>
      <c r="N45" s="12" t="s">
        <v>7</v>
      </c>
      <c r="O45" s="49"/>
      <c r="P45" s="49"/>
      <c r="Q45" s="49"/>
      <c r="R45" s="49"/>
      <c r="S45" s="50"/>
      <c r="T45" s="210"/>
      <c r="U45" s="61"/>
    </row>
    <row r="46" spans="1:22" ht="44" customHeight="1" thickBot="1" x14ac:dyDescent="0.75">
      <c r="A46" s="61"/>
      <c r="B46" s="250" t="s">
        <v>67</v>
      </c>
      <c r="C46" s="251"/>
      <c r="D46" s="251"/>
      <c r="E46" s="251"/>
      <c r="F46" s="251"/>
      <c r="G46" s="252"/>
      <c r="H46" s="22">
        <f>SUM(H45,H38,H32,H23,H15)</f>
        <v>61.166666666666657</v>
      </c>
      <c r="I46" s="23" t="s">
        <v>7</v>
      </c>
      <c r="J46" s="24" t="s">
        <v>9</v>
      </c>
      <c r="K46" s="25">
        <f>SUM(K45,K38,K32,K23,K15)</f>
        <v>9.9500000000000011</v>
      </c>
      <c r="L46" s="26" t="s">
        <v>7</v>
      </c>
      <c r="M46" s="44">
        <f>SUM(M45,M38,M32,M23,M15)</f>
        <v>51.216666666666669</v>
      </c>
      <c r="N46" s="26" t="s">
        <v>7</v>
      </c>
      <c r="O46" s="27"/>
      <c r="P46" s="27"/>
      <c r="Q46" s="27"/>
      <c r="R46" s="27"/>
      <c r="S46" s="27"/>
      <c r="T46" s="27"/>
      <c r="U46" s="61"/>
    </row>
    <row r="47" spans="1:22" ht="22.25" customHeight="1" x14ac:dyDescent="0.7">
      <c r="A47" s="61"/>
      <c r="B47" s="152"/>
      <c r="C47" s="152"/>
      <c r="D47" s="61"/>
      <c r="E47" s="61"/>
      <c r="F47" s="61"/>
      <c r="G47" s="61"/>
      <c r="H47" s="61"/>
      <c r="I47" s="61"/>
      <c r="J47" s="153"/>
      <c r="K47" s="61"/>
      <c r="L47" s="61"/>
      <c r="M47" s="61"/>
      <c r="N47" s="61"/>
      <c r="O47" s="61"/>
      <c r="P47" s="61"/>
      <c r="Q47" s="153"/>
      <c r="R47" s="61"/>
      <c r="S47" s="154"/>
      <c r="T47" s="152"/>
      <c r="U47" s="61"/>
      <c r="V47" s="54">
        <v>0.05</v>
      </c>
    </row>
  </sheetData>
  <sheetProtection algorithmName="SHA-512" hashValue="j85upb+RM6fQ1uvNZComX+7l38W16Q5TYMOfFCzItIex2ENy/JOms4z5ryfuDSDWocsoMI2arzLTAF2miy6WrA==" saltValue="10KC2MrhE8jxazBoXQtk4A==" spinCount="100000" sheet="1" objects="1" scenarios="1"/>
  <mergeCells count="57">
    <mergeCell ref="B46:G46"/>
    <mergeCell ref="B39:B45"/>
    <mergeCell ref="T39:T45"/>
    <mergeCell ref="P40:R40"/>
    <mergeCell ref="C45:G45"/>
    <mergeCell ref="O44:S44"/>
    <mergeCell ref="O39:S39"/>
    <mergeCell ref="P42:R42"/>
    <mergeCell ref="O43:S43"/>
    <mergeCell ref="B24:B32"/>
    <mergeCell ref="T24:T32"/>
    <mergeCell ref="P25:R25"/>
    <mergeCell ref="P28:R28"/>
    <mergeCell ref="O30:S30"/>
    <mergeCell ref="O24:S24"/>
    <mergeCell ref="O29:S29"/>
    <mergeCell ref="C32:G32"/>
    <mergeCell ref="B3:T3"/>
    <mergeCell ref="O8:S9"/>
    <mergeCell ref="T8:T9"/>
    <mergeCell ref="V8:V9"/>
    <mergeCell ref="B10:B15"/>
    <mergeCell ref="T10:T15"/>
    <mergeCell ref="P11:R11"/>
    <mergeCell ref="B8:B9"/>
    <mergeCell ref="E8:G8"/>
    <mergeCell ref="C8:D9"/>
    <mergeCell ref="C15:G15"/>
    <mergeCell ref="P13:R13"/>
    <mergeCell ref="O15:S15"/>
    <mergeCell ref="O10:S10"/>
    <mergeCell ref="O5:Q5"/>
    <mergeCell ref="O6:Q6"/>
    <mergeCell ref="B16:B23"/>
    <mergeCell ref="T16:T23"/>
    <mergeCell ref="P17:R17"/>
    <mergeCell ref="P19:R19"/>
    <mergeCell ref="O22:S22"/>
    <mergeCell ref="O21:S21"/>
    <mergeCell ref="C23:G23"/>
    <mergeCell ref="O20:S20"/>
    <mergeCell ref="O16:S16"/>
    <mergeCell ref="B33:B38"/>
    <mergeCell ref="T33:T38"/>
    <mergeCell ref="P34:R34"/>
    <mergeCell ref="P36:R36"/>
    <mergeCell ref="O38:S38"/>
    <mergeCell ref="O33:S33"/>
    <mergeCell ref="O37:S37"/>
    <mergeCell ref="C38:G38"/>
    <mergeCell ref="O14:S14"/>
    <mergeCell ref="R5:T5"/>
    <mergeCell ref="R6:T6"/>
    <mergeCell ref="H9:J9"/>
    <mergeCell ref="K9:L9"/>
    <mergeCell ref="M9:N9"/>
    <mergeCell ref="H8:N8"/>
  </mergeCells>
  <phoneticPr fontId="2"/>
  <pageMargins left="0.23622047244094491" right="0.23622047244094491" top="0.74803149606299213" bottom="0.74803149606299213" header="0.31496062992125984" footer="0.31496062992125984"/>
  <pageSetup paperSize="8"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64C5-4C95-4FD2-9C99-78839869658E}">
  <sheetPr>
    <tabColor theme="4"/>
    <pageSetUpPr fitToPage="1"/>
  </sheetPr>
  <dimension ref="A1:U88"/>
  <sheetViews>
    <sheetView showGridLines="0" view="pageBreakPreview" zoomScale="55" zoomScaleNormal="70" zoomScaleSheetLayoutView="55" workbookViewId="0">
      <selection activeCell="R18" sqref="R18"/>
    </sheetView>
  </sheetViews>
  <sheetFormatPr defaultColWidth="8.6875" defaultRowHeight="22.15" x14ac:dyDescent="0.7"/>
  <cols>
    <col min="1" max="1" width="7.3125" style="105" customWidth="1"/>
    <col min="2" max="2" width="37.3125" style="119" customWidth="1"/>
    <col min="3" max="3" width="41.5" style="119" customWidth="1"/>
    <col min="4" max="4" width="10.6875" style="119" customWidth="1"/>
    <col min="5" max="5" width="5.3125" style="123" customWidth="1"/>
    <col min="6" max="6" width="10.5625" style="119" customWidth="1"/>
    <col min="7" max="7" width="4.8125" style="124" customWidth="1"/>
    <col min="8" max="8" width="10.5625" style="119" customWidth="1"/>
    <col min="9" max="9" width="5.25" style="124" customWidth="1"/>
    <col min="10" max="10" width="10.6875" style="119" customWidth="1"/>
    <col min="11" max="11" width="4.8125" style="124" customWidth="1"/>
    <col min="12" max="12" width="10.5625" style="119" customWidth="1"/>
    <col min="13" max="13" width="4.9375" style="124" customWidth="1"/>
    <col min="14" max="14" width="10.5625" style="119" customWidth="1"/>
    <col min="15" max="15" width="4.8125" style="124" customWidth="1"/>
    <col min="16" max="16" width="17" style="125" customWidth="1"/>
    <col min="17" max="18" width="17" style="126" customWidth="1"/>
    <col min="19" max="19" width="17" style="119" customWidth="1"/>
    <col min="20" max="20" width="59.4375" style="119" customWidth="1"/>
    <col min="21" max="21" width="7.3125" style="105" customWidth="1"/>
    <col min="22" max="16384" width="8.6875" style="119"/>
  </cols>
  <sheetData>
    <row r="1" spans="1:21" s="105" customFormat="1" ht="29" customHeight="1" x14ac:dyDescent="0.7">
      <c r="E1" s="106"/>
      <c r="G1" s="107"/>
      <c r="I1" s="107"/>
      <c r="K1" s="107"/>
      <c r="M1" s="107"/>
      <c r="O1" s="107"/>
      <c r="P1" s="112"/>
      <c r="Q1" s="113"/>
      <c r="R1" s="113"/>
    </row>
    <row r="2" spans="1:21" s="105" customFormat="1" ht="38.549999999999997" customHeight="1" thickBot="1" x14ac:dyDescent="0.75">
      <c r="B2" s="127" t="s">
        <v>141</v>
      </c>
      <c r="E2" s="106"/>
      <c r="G2" s="107"/>
      <c r="I2" s="107"/>
      <c r="K2" s="107"/>
      <c r="M2" s="107"/>
      <c r="O2" s="107"/>
      <c r="P2" s="112"/>
      <c r="Q2" s="113"/>
      <c r="R2" s="113"/>
    </row>
    <row r="3" spans="1:21" ht="57.5" customHeight="1" thickBot="1" x14ac:dyDescent="0.75">
      <c r="B3" s="226" t="s">
        <v>140</v>
      </c>
      <c r="C3" s="226"/>
      <c r="D3" s="226"/>
      <c r="E3" s="226"/>
      <c r="F3" s="226"/>
      <c r="G3" s="226"/>
      <c r="H3" s="226"/>
      <c r="I3" s="226"/>
      <c r="J3" s="226"/>
      <c r="K3" s="226"/>
      <c r="L3" s="226"/>
      <c r="M3" s="226"/>
      <c r="N3" s="226"/>
      <c r="O3" s="226"/>
      <c r="P3" s="226"/>
      <c r="Q3" s="226"/>
      <c r="R3" s="226"/>
      <c r="S3" s="226"/>
      <c r="T3" s="226"/>
    </row>
    <row r="4" spans="1:21" s="105" customFormat="1" ht="7.05" customHeight="1" x14ac:dyDescent="0.7">
      <c r="E4" s="106"/>
      <c r="G4" s="107"/>
      <c r="I4" s="107"/>
      <c r="K4" s="107"/>
      <c r="M4" s="107"/>
      <c r="O4" s="107"/>
      <c r="P4" s="112"/>
      <c r="Q4" s="113"/>
      <c r="R4" s="113"/>
    </row>
    <row r="5" spans="1:21" s="105" customFormat="1" ht="22.5" thickBot="1" x14ac:dyDescent="0.75">
      <c r="A5" s="120"/>
      <c r="B5" s="120"/>
      <c r="E5" s="106"/>
      <c r="G5" s="107"/>
      <c r="I5" s="107"/>
      <c r="K5" s="107"/>
      <c r="M5" s="107"/>
      <c r="O5" s="107"/>
      <c r="P5" s="112"/>
      <c r="Q5" s="113"/>
      <c r="R5" s="113"/>
    </row>
    <row r="6" spans="1:21" ht="34.5" customHeight="1" thickTop="1" thickBot="1" x14ac:dyDescent="0.75">
      <c r="B6" s="310" t="s">
        <v>128</v>
      </c>
      <c r="C6" s="311"/>
      <c r="D6" s="286" t="s">
        <v>112</v>
      </c>
      <c r="E6" s="287"/>
      <c r="F6" s="288"/>
      <c r="G6" s="305">
        <v>100</v>
      </c>
      <c r="H6" s="306"/>
      <c r="I6" s="128" t="s">
        <v>113</v>
      </c>
      <c r="J6" s="286" t="s">
        <v>103</v>
      </c>
      <c r="K6" s="287"/>
      <c r="L6" s="288"/>
      <c r="M6" s="289">
        <f>ROUNDDOWN(3810000/2085,0)</f>
        <v>1827</v>
      </c>
      <c r="N6" s="290"/>
      <c r="O6" s="175" t="s">
        <v>104</v>
      </c>
      <c r="P6" s="297" t="s">
        <v>123</v>
      </c>
      <c r="Q6" s="298"/>
      <c r="R6" s="298"/>
      <c r="S6" s="298"/>
      <c r="T6" s="298"/>
    </row>
    <row r="7" spans="1:21" ht="34.5" customHeight="1" thickTop="1" thickBot="1" x14ac:dyDescent="0.75">
      <c r="B7" s="312"/>
      <c r="C7" s="313"/>
      <c r="D7" s="286" t="s">
        <v>109</v>
      </c>
      <c r="E7" s="287"/>
      <c r="F7" s="288"/>
      <c r="G7" s="289">
        <v>12</v>
      </c>
      <c r="H7" s="290"/>
      <c r="I7" s="128" t="s">
        <v>85</v>
      </c>
      <c r="J7" s="291" t="s">
        <v>110</v>
      </c>
      <c r="K7" s="292"/>
      <c r="L7" s="293"/>
      <c r="M7" s="289">
        <v>2</v>
      </c>
      <c r="N7" s="290"/>
      <c r="O7" s="128" t="s">
        <v>85</v>
      </c>
      <c r="P7" s="112"/>
      <c r="Q7" s="113"/>
      <c r="R7" s="62"/>
      <c r="S7" s="131"/>
      <c r="T7" s="132"/>
    </row>
    <row r="8" spans="1:21" ht="34.5" customHeight="1" thickTop="1" thickBot="1" x14ac:dyDescent="0.75">
      <c r="B8" s="312"/>
      <c r="C8" s="313"/>
      <c r="D8" s="316" t="s">
        <v>111</v>
      </c>
      <c r="E8" s="317"/>
      <c r="F8" s="318"/>
      <c r="G8" s="305">
        <v>1</v>
      </c>
      <c r="H8" s="306"/>
      <c r="I8" s="133" t="s">
        <v>85</v>
      </c>
      <c r="J8" s="303"/>
      <c r="K8" s="303"/>
      <c r="L8" s="303"/>
      <c r="M8" s="304"/>
      <c r="N8" s="304"/>
      <c r="O8" s="134"/>
      <c r="P8" s="112"/>
      <c r="Q8" s="113"/>
      <c r="R8" s="62"/>
      <c r="S8" s="131"/>
      <c r="T8" s="132"/>
    </row>
    <row r="9" spans="1:21" ht="34.5" customHeight="1" thickTop="1" thickBot="1" x14ac:dyDescent="0.75">
      <c r="B9" s="312"/>
      <c r="C9" s="313"/>
      <c r="D9" s="299" t="s">
        <v>125</v>
      </c>
      <c r="E9" s="300"/>
      <c r="F9" s="135" t="s">
        <v>18</v>
      </c>
      <c r="G9" s="118">
        <v>1</v>
      </c>
      <c r="H9" s="176" t="s">
        <v>122</v>
      </c>
      <c r="I9" s="118"/>
      <c r="J9" s="301"/>
      <c r="K9" s="301"/>
      <c r="L9" s="301"/>
      <c r="M9" s="302"/>
      <c r="N9" s="302"/>
      <c r="O9" s="137"/>
      <c r="P9" s="105"/>
      <c r="Q9" s="105"/>
      <c r="R9" s="138"/>
      <c r="S9" s="139" t="s">
        <v>145</v>
      </c>
      <c r="T9" s="64" t="s">
        <v>146</v>
      </c>
    </row>
    <row r="10" spans="1:21" ht="34.5" customHeight="1" thickTop="1" thickBot="1" x14ac:dyDescent="0.75">
      <c r="B10" s="314"/>
      <c r="C10" s="315"/>
      <c r="D10" s="307" t="s">
        <v>127</v>
      </c>
      <c r="E10" s="308"/>
      <c r="F10" s="135" t="s">
        <v>117</v>
      </c>
      <c r="G10" s="118">
        <v>1</v>
      </c>
      <c r="H10" s="177" t="s">
        <v>118</v>
      </c>
      <c r="I10" s="118"/>
      <c r="J10" s="309" t="s">
        <v>124</v>
      </c>
      <c r="K10" s="300"/>
      <c r="L10" s="135" t="s">
        <v>18</v>
      </c>
      <c r="M10" s="118">
        <v>1</v>
      </c>
      <c r="N10" s="177" t="s">
        <v>122</v>
      </c>
      <c r="O10" s="118"/>
      <c r="P10" s="112"/>
      <c r="Q10" s="113"/>
      <c r="R10" s="62"/>
      <c r="S10" s="139" t="s">
        <v>1</v>
      </c>
      <c r="T10" s="64" t="s">
        <v>147</v>
      </c>
    </row>
    <row r="11" spans="1:21" x14ac:dyDescent="0.7">
      <c r="B11" s="105"/>
      <c r="C11" s="105"/>
      <c r="D11" s="105"/>
      <c r="E11" s="106"/>
      <c r="F11" s="105"/>
      <c r="G11" s="107"/>
      <c r="H11" s="105"/>
      <c r="I11" s="107"/>
      <c r="J11" s="105"/>
      <c r="K11" s="107"/>
      <c r="L11" s="105"/>
      <c r="M11" s="107"/>
      <c r="N11" s="105"/>
      <c r="O11" s="107"/>
      <c r="P11" s="112"/>
      <c r="Q11" s="113"/>
      <c r="R11" s="113"/>
      <c r="S11" s="105"/>
      <c r="T11" s="105"/>
    </row>
    <row r="12" spans="1:21" s="105" customFormat="1" ht="26.65" x14ac:dyDescent="0.7">
      <c r="B12" s="142" t="s">
        <v>75</v>
      </c>
      <c r="E12" s="106"/>
      <c r="G12" s="107"/>
      <c r="I12" s="107"/>
      <c r="K12" s="107"/>
      <c r="M12" s="107"/>
      <c r="O12" s="107"/>
      <c r="P12" s="112"/>
      <c r="Q12" s="113"/>
      <c r="R12" s="113"/>
    </row>
    <row r="13" spans="1:21" s="122" customFormat="1" ht="30.5" customHeight="1" x14ac:dyDescent="0.7">
      <c r="A13" s="121"/>
      <c r="B13" s="266" t="s">
        <v>43</v>
      </c>
      <c r="C13" s="266"/>
      <c r="D13" s="267" t="s">
        <v>129</v>
      </c>
      <c r="E13" s="268"/>
      <c r="F13" s="268"/>
      <c r="G13" s="268"/>
      <c r="H13" s="268"/>
      <c r="I13" s="269"/>
      <c r="J13" s="270" t="s">
        <v>130</v>
      </c>
      <c r="K13" s="271"/>
      <c r="L13" s="271"/>
      <c r="M13" s="271"/>
      <c r="N13" s="271"/>
      <c r="O13" s="272"/>
      <c r="P13" s="273" t="s">
        <v>76</v>
      </c>
      <c r="Q13" s="273"/>
      <c r="R13" s="273"/>
      <c r="S13" s="273"/>
      <c r="T13" s="274" t="s">
        <v>77</v>
      </c>
      <c r="U13" s="121"/>
    </row>
    <row r="14" spans="1:21" ht="46.05" customHeight="1" x14ac:dyDescent="0.7">
      <c r="B14" s="86" t="s">
        <v>105</v>
      </c>
      <c r="C14" s="86" t="s">
        <v>106</v>
      </c>
      <c r="D14" s="275" t="s">
        <v>78</v>
      </c>
      <c r="E14" s="275"/>
      <c r="F14" s="276" t="s">
        <v>79</v>
      </c>
      <c r="G14" s="276"/>
      <c r="H14" s="277" t="s">
        <v>80</v>
      </c>
      <c r="I14" s="278"/>
      <c r="J14" s="279" t="s">
        <v>81</v>
      </c>
      <c r="K14" s="279"/>
      <c r="L14" s="280" t="s">
        <v>82</v>
      </c>
      <c r="M14" s="280"/>
      <c r="N14" s="256" t="s">
        <v>83</v>
      </c>
      <c r="O14" s="257"/>
      <c r="P14" s="87" t="s">
        <v>120</v>
      </c>
      <c r="Q14" s="88" t="s">
        <v>74</v>
      </c>
      <c r="R14" s="89" t="s">
        <v>121</v>
      </c>
      <c r="S14" s="90" t="s">
        <v>84</v>
      </c>
      <c r="T14" s="274"/>
    </row>
    <row r="15" spans="1:21" ht="26.55" customHeight="1" x14ac:dyDescent="0.7">
      <c r="B15" s="258" t="s">
        <v>107</v>
      </c>
      <c r="C15" s="91" t="s">
        <v>15</v>
      </c>
      <c r="D15" s="92">
        <f>【入力例】STEP1!M10</f>
        <v>0.5</v>
      </c>
      <c r="E15" s="93" t="s">
        <v>7</v>
      </c>
      <c r="F15" s="91">
        <f>$G$7+$M$7+$G$8</f>
        <v>15</v>
      </c>
      <c r="G15" s="94" t="s">
        <v>85</v>
      </c>
      <c r="H15" s="92">
        <f>D15*F15</f>
        <v>7.5</v>
      </c>
      <c r="I15" s="94" t="s">
        <v>7</v>
      </c>
      <c r="J15" s="91">
        <f>$G$6</f>
        <v>100</v>
      </c>
      <c r="K15" s="94" t="s">
        <v>86</v>
      </c>
      <c r="L15" s="91">
        <f>$G$7+$M$7+$G$8</f>
        <v>15</v>
      </c>
      <c r="M15" s="94" t="s">
        <v>85</v>
      </c>
      <c r="N15" s="91">
        <f>J15*L15</f>
        <v>1500</v>
      </c>
      <c r="O15" s="94" t="s">
        <v>86</v>
      </c>
      <c r="P15" s="95">
        <f>$M$6</f>
        <v>1827</v>
      </c>
      <c r="Q15" s="96">
        <f>P15*H15</f>
        <v>13702.5</v>
      </c>
      <c r="R15" s="96">
        <f>((8+3)*($G$7+$M$7)+(60+3)*$G$8)/($G$7+$M$7+$G$8)</f>
        <v>14.466666666666667</v>
      </c>
      <c r="S15" s="96">
        <f>R15*N15</f>
        <v>21700</v>
      </c>
      <c r="T15" s="259" t="s">
        <v>87</v>
      </c>
    </row>
    <row r="16" spans="1:21" ht="26.55" customHeight="1" x14ac:dyDescent="0.7">
      <c r="B16" s="258"/>
      <c r="C16" s="91" t="s">
        <v>16</v>
      </c>
      <c r="D16" s="92">
        <f>【入力例】STEP1!M11</f>
        <v>0.25</v>
      </c>
      <c r="E16" s="93" t="s">
        <v>7</v>
      </c>
      <c r="F16" s="91">
        <f t="shared" ref="F16:F19" si="0">$G$7+$M$7+$G$8</f>
        <v>15</v>
      </c>
      <c r="G16" s="94" t="s">
        <v>85</v>
      </c>
      <c r="H16" s="92">
        <f>D16*F16</f>
        <v>3.75</v>
      </c>
      <c r="I16" s="94" t="s">
        <v>7</v>
      </c>
      <c r="J16" s="97" t="s">
        <v>88</v>
      </c>
      <c r="K16" s="94"/>
      <c r="L16" s="97" t="s">
        <v>88</v>
      </c>
      <c r="M16" s="94"/>
      <c r="N16" s="97" t="s">
        <v>88</v>
      </c>
      <c r="O16" s="94"/>
      <c r="P16" s="95">
        <f t="shared" ref="P16:P19" si="1">$M$6</f>
        <v>1827</v>
      </c>
      <c r="Q16" s="96">
        <f>P16*H16</f>
        <v>6851.25</v>
      </c>
      <c r="R16" s="98" t="s">
        <v>88</v>
      </c>
      <c r="S16" s="97" t="s">
        <v>88</v>
      </c>
      <c r="T16" s="260"/>
    </row>
    <row r="17" spans="2:20" ht="26.55" customHeight="1" x14ac:dyDescent="0.7">
      <c r="B17" s="258"/>
      <c r="C17" s="91" t="s">
        <v>17</v>
      </c>
      <c r="D17" s="92">
        <f>【入力例】STEP1!M12</f>
        <v>1</v>
      </c>
      <c r="E17" s="93" t="s">
        <v>7</v>
      </c>
      <c r="F17" s="91">
        <f t="shared" si="0"/>
        <v>15</v>
      </c>
      <c r="G17" s="94" t="s">
        <v>85</v>
      </c>
      <c r="H17" s="92">
        <f t="shared" ref="H17:H19" si="2">D17*F17</f>
        <v>15</v>
      </c>
      <c r="I17" s="94" t="s">
        <v>7</v>
      </c>
      <c r="J17" s="91">
        <f>$G$6</f>
        <v>100</v>
      </c>
      <c r="K17" s="94" t="s">
        <v>86</v>
      </c>
      <c r="L17" s="91">
        <f>$G$7+$M$7+$G$8</f>
        <v>15</v>
      </c>
      <c r="M17" s="94" t="s">
        <v>85</v>
      </c>
      <c r="N17" s="91">
        <f>J17*L17</f>
        <v>1500</v>
      </c>
      <c r="O17" s="94" t="s">
        <v>86</v>
      </c>
      <c r="P17" s="95">
        <f t="shared" si="1"/>
        <v>1827</v>
      </c>
      <c r="Q17" s="96">
        <f>P17*H17</f>
        <v>27405</v>
      </c>
      <c r="R17" s="96">
        <f>(34*($G$7+$M$7)+30*$G$8)/($G$7+$M$7+$G$8)</f>
        <v>33.733333333333334</v>
      </c>
      <c r="S17" s="96">
        <f>R17*N17</f>
        <v>50600</v>
      </c>
      <c r="T17" s="260"/>
    </row>
    <row r="18" spans="2:20" ht="26.55" customHeight="1" x14ac:dyDescent="0.7">
      <c r="B18" s="258"/>
      <c r="C18" s="91" t="s">
        <v>18</v>
      </c>
      <c r="D18" s="92">
        <f>【入力例】STEP1!M13</f>
        <v>3</v>
      </c>
      <c r="E18" s="93" t="s">
        <v>7</v>
      </c>
      <c r="F18" s="91">
        <f t="shared" si="0"/>
        <v>15</v>
      </c>
      <c r="G18" s="94" t="s">
        <v>85</v>
      </c>
      <c r="H18" s="92">
        <f t="shared" si="2"/>
        <v>45</v>
      </c>
      <c r="I18" s="94" t="s">
        <v>7</v>
      </c>
      <c r="J18" s="91">
        <v>1</v>
      </c>
      <c r="K18" s="94" t="s">
        <v>85</v>
      </c>
      <c r="L18" s="91">
        <f>$G$7+$M$7+$G$8</f>
        <v>15</v>
      </c>
      <c r="M18" s="94" t="s">
        <v>85</v>
      </c>
      <c r="N18" s="91">
        <f>J18*L18</f>
        <v>15</v>
      </c>
      <c r="O18" s="94" t="s">
        <v>85</v>
      </c>
      <c r="P18" s="95">
        <f t="shared" si="1"/>
        <v>1827</v>
      </c>
      <c r="Q18" s="96">
        <f>P18*H18</f>
        <v>82215</v>
      </c>
      <c r="R18" s="96">
        <f>IF(D18&gt;0,400)</f>
        <v>400</v>
      </c>
      <c r="S18" s="96">
        <f>R18*N18</f>
        <v>6000</v>
      </c>
      <c r="T18" s="260"/>
    </row>
    <row r="19" spans="2:20" ht="26.55" customHeight="1" x14ac:dyDescent="0.7">
      <c r="B19" s="258"/>
      <c r="C19" s="91" t="s">
        <v>19</v>
      </c>
      <c r="D19" s="92">
        <f>【入力例】STEP1!M14</f>
        <v>0.5</v>
      </c>
      <c r="E19" s="93" t="s">
        <v>7</v>
      </c>
      <c r="F19" s="91">
        <f t="shared" si="0"/>
        <v>15</v>
      </c>
      <c r="G19" s="94" t="s">
        <v>85</v>
      </c>
      <c r="H19" s="92">
        <f t="shared" si="2"/>
        <v>7.5</v>
      </c>
      <c r="I19" s="94" t="s">
        <v>7</v>
      </c>
      <c r="J19" s="97" t="s">
        <v>88</v>
      </c>
      <c r="K19" s="94"/>
      <c r="L19" s="97" t="s">
        <v>88</v>
      </c>
      <c r="M19" s="94"/>
      <c r="N19" s="97" t="s">
        <v>88</v>
      </c>
      <c r="O19" s="94"/>
      <c r="P19" s="95">
        <f t="shared" si="1"/>
        <v>1827</v>
      </c>
      <c r="Q19" s="96">
        <f>P19*H19</f>
        <v>13702.5</v>
      </c>
      <c r="R19" s="98" t="s">
        <v>88</v>
      </c>
      <c r="S19" s="97" t="s">
        <v>88</v>
      </c>
      <c r="T19" s="261"/>
    </row>
    <row r="20" spans="2:20" x14ac:dyDescent="0.7">
      <c r="B20" s="281"/>
      <c r="C20" s="281"/>
      <c r="D20" s="262" t="s">
        <v>10</v>
      </c>
      <c r="E20" s="262"/>
      <c r="F20" s="262"/>
      <c r="G20" s="262"/>
      <c r="H20" s="99">
        <f>SUM(H15:H19)</f>
        <v>78.75</v>
      </c>
      <c r="I20" s="100" t="s">
        <v>7</v>
      </c>
      <c r="J20" s="282"/>
      <c r="K20" s="283"/>
      <c r="L20" s="283"/>
      <c r="M20" s="283"/>
      <c r="N20" s="283"/>
      <c r="O20" s="284"/>
      <c r="P20" s="101" t="s">
        <v>10</v>
      </c>
      <c r="Q20" s="102">
        <f>SUM(Q15:Q19)</f>
        <v>143876.25</v>
      </c>
      <c r="R20" s="103" t="s">
        <v>10</v>
      </c>
      <c r="S20" s="102">
        <f>SUM(S15:S19)</f>
        <v>78300</v>
      </c>
      <c r="T20" s="104"/>
    </row>
    <row r="21" spans="2:20" s="105" customFormat="1" x14ac:dyDescent="0.7">
      <c r="E21" s="106"/>
      <c r="G21" s="107"/>
      <c r="I21" s="107"/>
      <c r="K21" s="107"/>
      <c r="M21" s="107"/>
      <c r="O21" s="107"/>
      <c r="P21" s="108"/>
      <c r="Q21" s="109"/>
      <c r="R21" s="110"/>
      <c r="S21" s="109"/>
    </row>
    <row r="22" spans="2:20" ht="34.049999999999997" customHeight="1" x14ac:dyDescent="0.7">
      <c r="B22" s="263" t="s">
        <v>131</v>
      </c>
      <c r="C22" s="264"/>
      <c r="D22" s="264"/>
      <c r="E22" s="264"/>
      <c r="F22" s="264"/>
      <c r="G22" s="264"/>
      <c r="H22" s="264"/>
      <c r="I22" s="264"/>
      <c r="J22" s="264"/>
      <c r="K22" s="264"/>
      <c r="L22" s="264"/>
      <c r="M22" s="264"/>
      <c r="N22" s="264"/>
      <c r="O22" s="265"/>
      <c r="P22" s="319">
        <f>H20</f>
        <v>78.75</v>
      </c>
      <c r="Q22" s="320"/>
      <c r="R22" s="320"/>
      <c r="S22" s="320"/>
      <c r="T22" s="111" t="s">
        <v>132</v>
      </c>
    </row>
    <row r="23" spans="2:20" s="105" customFormat="1" x14ac:dyDescent="0.7">
      <c r="E23" s="106"/>
      <c r="G23" s="107"/>
      <c r="I23" s="107"/>
      <c r="K23" s="107"/>
      <c r="M23" s="107"/>
      <c r="O23" s="107"/>
      <c r="P23" s="112"/>
      <c r="Q23" s="113"/>
      <c r="R23" s="113"/>
    </row>
    <row r="24" spans="2:20" ht="34.049999999999997" customHeight="1" x14ac:dyDescent="0.7">
      <c r="B24" s="263" t="s">
        <v>108</v>
      </c>
      <c r="C24" s="264"/>
      <c r="D24" s="264"/>
      <c r="E24" s="264"/>
      <c r="F24" s="264"/>
      <c r="G24" s="264"/>
      <c r="H24" s="264"/>
      <c r="I24" s="264"/>
      <c r="J24" s="264"/>
      <c r="K24" s="264"/>
      <c r="L24" s="264"/>
      <c r="M24" s="264"/>
      <c r="N24" s="264"/>
      <c r="O24" s="265"/>
      <c r="P24" s="285">
        <f>Q20+S20</f>
        <v>222176.25</v>
      </c>
      <c r="Q24" s="285"/>
      <c r="R24" s="285"/>
      <c r="S24" s="285"/>
      <c r="T24" s="285"/>
    </row>
    <row r="25" spans="2:20" s="105" customFormat="1" x14ac:dyDescent="0.7">
      <c r="E25" s="106"/>
      <c r="G25" s="107"/>
      <c r="I25" s="107"/>
      <c r="K25" s="107"/>
      <c r="M25" s="107"/>
      <c r="O25" s="107"/>
      <c r="P25" s="112"/>
      <c r="Q25" s="113"/>
      <c r="R25" s="113"/>
    </row>
    <row r="26" spans="2:20" ht="24.4" x14ac:dyDescent="0.7">
      <c r="B26" s="114" t="s">
        <v>89</v>
      </c>
      <c r="C26" s="105"/>
      <c r="D26" s="105"/>
      <c r="E26" s="106"/>
      <c r="F26" s="105"/>
      <c r="G26" s="107"/>
      <c r="H26" s="105"/>
      <c r="I26" s="107"/>
      <c r="J26" s="105"/>
      <c r="K26" s="107"/>
      <c r="L26" s="105"/>
      <c r="M26" s="107"/>
      <c r="N26" s="105"/>
      <c r="O26" s="107"/>
      <c r="P26" s="112"/>
      <c r="Q26" s="113"/>
      <c r="R26" s="113"/>
      <c r="S26" s="105"/>
      <c r="T26" s="105"/>
    </row>
    <row r="27" spans="2:20" ht="30" customHeight="1" x14ac:dyDescent="0.7">
      <c r="B27" s="266" t="s">
        <v>43</v>
      </c>
      <c r="C27" s="266"/>
      <c r="D27" s="267" t="s">
        <v>129</v>
      </c>
      <c r="E27" s="268"/>
      <c r="F27" s="268"/>
      <c r="G27" s="268"/>
      <c r="H27" s="268"/>
      <c r="I27" s="269"/>
      <c r="J27" s="270" t="s">
        <v>130</v>
      </c>
      <c r="K27" s="271"/>
      <c r="L27" s="271"/>
      <c r="M27" s="271"/>
      <c r="N27" s="271"/>
      <c r="O27" s="272"/>
      <c r="P27" s="273" t="s">
        <v>76</v>
      </c>
      <c r="Q27" s="273"/>
      <c r="R27" s="273"/>
      <c r="S27" s="273"/>
      <c r="T27" s="274" t="s">
        <v>77</v>
      </c>
    </row>
    <row r="28" spans="2:20" ht="46.5" customHeight="1" x14ac:dyDescent="0.7">
      <c r="B28" s="86" t="s">
        <v>105</v>
      </c>
      <c r="C28" s="86" t="s">
        <v>106</v>
      </c>
      <c r="D28" s="275" t="s">
        <v>78</v>
      </c>
      <c r="E28" s="275"/>
      <c r="F28" s="276" t="s">
        <v>79</v>
      </c>
      <c r="G28" s="276"/>
      <c r="H28" s="277" t="s">
        <v>80</v>
      </c>
      <c r="I28" s="278"/>
      <c r="J28" s="279" t="s">
        <v>81</v>
      </c>
      <c r="K28" s="279"/>
      <c r="L28" s="280" t="s">
        <v>82</v>
      </c>
      <c r="M28" s="280"/>
      <c r="N28" s="256" t="s">
        <v>83</v>
      </c>
      <c r="O28" s="257"/>
      <c r="P28" s="87" t="s">
        <v>120</v>
      </c>
      <c r="Q28" s="88" t="s">
        <v>74</v>
      </c>
      <c r="R28" s="89" t="s">
        <v>121</v>
      </c>
      <c r="S28" s="90" t="s">
        <v>84</v>
      </c>
      <c r="T28" s="274"/>
    </row>
    <row r="29" spans="2:20" x14ac:dyDescent="0.7">
      <c r="B29" s="258" t="s">
        <v>119</v>
      </c>
      <c r="C29" s="91" t="s">
        <v>20</v>
      </c>
      <c r="D29" s="92">
        <f>【入力例】STEP1!M16</f>
        <v>8.3333333333333329E-2</v>
      </c>
      <c r="E29" s="93" t="s">
        <v>7</v>
      </c>
      <c r="F29" s="91">
        <v>1</v>
      </c>
      <c r="G29" s="94" t="s">
        <v>85</v>
      </c>
      <c r="H29" s="92">
        <f>D29*F29</f>
        <v>8.3333333333333329E-2</v>
      </c>
      <c r="I29" s="94" t="s">
        <v>7</v>
      </c>
      <c r="J29" s="91">
        <f>$G$6*3</f>
        <v>300</v>
      </c>
      <c r="K29" s="94" t="s">
        <v>86</v>
      </c>
      <c r="L29" s="91">
        <v>1</v>
      </c>
      <c r="M29" s="94" t="s">
        <v>85</v>
      </c>
      <c r="N29" s="91">
        <f>J29*L29</f>
        <v>300</v>
      </c>
      <c r="O29" s="94" t="s">
        <v>86</v>
      </c>
      <c r="P29" s="95">
        <f>$M$6</f>
        <v>1827</v>
      </c>
      <c r="Q29" s="96">
        <f t="shared" ref="Q29:Q35" si="3">P29*H29</f>
        <v>152.25</v>
      </c>
      <c r="R29" s="96">
        <f>IF(D29&gt;0,4)</f>
        <v>4</v>
      </c>
      <c r="S29" s="96">
        <f>N29*R29</f>
        <v>1200</v>
      </c>
      <c r="T29" s="259" t="s">
        <v>90</v>
      </c>
    </row>
    <row r="30" spans="2:20" x14ac:dyDescent="0.7">
      <c r="B30" s="258"/>
      <c r="C30" s="91" t="s">
        <v>16</v>
      </c>
      <c r="D30" s="92">
        <f>【入力例】STEP1!M17</f>
        <v>0.25</v>
      </c>
      <c r="E30" s="93" t="s">
        <v>7</v>
      </c>
      <c r="F30" s="91">
        <v>1</v>
      </c>
      <c r="G30" s="94" t="s">
        <v>85</v>
      </c>
      <c r="H30" s="92">
        <f>D30*F30</f>
        <v>0.25</v>
      </c>
      <c r="I30" s="94" t="s">
        <v>7</v>
      </c>
      <c r="J30" s="97" t="s">
        <v>88</v>
      </c>
      <c r="K30" s="94"/>
      <c r="L30" s="97" t="s">
        <v>88</v>
      </c>
      <c r="M30" s="94"/>
      <c r="N30" s="97" t="s">
        <v>88</v>
      </c>
      <c r="O30" s="94"/>
      <c r="P30" s="95">
        <f t="shared" ref="P30:P35" si="4">$M$6</f>
        <v>1827</v>
      </c>
      <c r="Q30" s="96">
        <f t="shared" si="3"/>
        <v>456.75</v>
      </c>
      <c r="R30" s="98" t="s">
        <v>88</v>
      </c>
      <c r="S30" s="97" t="s">
        <v>88</v>
      </c>
      <c r="T30" s="260"/>
    </row>
    <row r="31" spans="2:20" x14ac:dyDescent="0.7">
      <c r="B31" s="258"/>
      <c r="C31" s="91" t="s">
        <v>18</v>
      </c>
      <c r="D31" s="92">
        <f>【入力例】STEP1!M18</f>
        <v>2.85</v>
      </c>
      <c r="E31" s="93" t="s">
        <v>7</v>
      </c>
      <c r="F31" s="91">
        <v>1</v>
      </c>
      <c r="G31" s="94" t="s">
        <v>85</v>
      </c>
      <c r="H31" s="92">
        <f t="shared" ref="H31:H35" si="5">D31*F31</f>
        <v>2.85</v>
      </c>
      <c r="I31" s="94" t="s">
        <v>7</v>
      </c>
      <c r="J31" s="91">
        <v>1</v>
      </c>
      <c r="K31" s="94" t="s">
        <v>85</v>
      </c>
      <c r="L31" s="91">
        <v>1</v>
      </c>
      <c r="M31" s="94" t="s">
        <v>85</v>
      </c>
      <c r="N31" s="91">
        <f t="shared" ref="N31" si="6">J31*L31</f>
        <v>1</v>
      </c>
      <c r="O31" s="94" t="s">
        <v>85</v>
      </c>
      <c r="P31" s="95">
        <f t="shared" si="4"/>
        <v>1827</v>
      </c>
      <c r="Q31" s="96">
        <f t="shared" si="3"/>
        <v>5206.95</v>
      </c>
      <c r="R31" s="96">
        <f>IF(D31&gt;0,400)</f>
        <v>400</v>
      </c>
      <c r="S31" s="96">
        <f>R31*N31</f>
        <v>400</v>
      </c>
      <c r="T31" s="260"/>
    </row>
    <row r="32" spans="2:20" x14ac:dyDescent="0.7">
      <c r="B32" s="258"/>
      <c r="C32" s="91" t="s">
        <v>91</v>
      </c>
      <c r="D32" s="92">
        <f>【入力例】STEP1!M19</f>
        <v>8</v>
      </c>
      <c r="E32" s="93" t="s">
        <v>7</v>
      </c>
      <c r="F32" s="91">
        <v>1</v>
      </c>
      <c r="G32" s="94" t="s">
        <v>85</v>
      </c>
      <c r="H32" s="92">
        <f t="shared" si="5"/>
        <v>8</v>
      </c>
      <c r="I32" s="94" t="s">
        <v>7</v>
      </c>
      <c r="J32" s="91"/>
      <c r="K32" s="94"/>
      <c r="L32" s="91"/>
      <c r="M32" s="94"/>
      <c r="N32" s="91"/>
      <c r="O32" s="94"/>
      <c r="P32" s="95">
        <f t="shared" si="4"/>
        <v>1827</v>
      </c>
      <c r="Q32" s="96">
        <f t="shared" si="3"/>
        <v>14616</v>
      </c>
      <c r="R32" s="98" t="s">
        <v>88</v>
      </c>
      <c r="S32" s="97" t="s">
        <v>88</v>
      </c>
      <c r="T32" s="260"/>
    </row>
    <row r="33" spans="2:20" x14ac:dyDescent="0.7">
      <c r="B33" s="258"/>
      <c r="C33" s="91" t="s">
        <v>22</v>
      </c>
      <c r="D33" s="92">
        <f>【入力例】STEP1!M20</f>
        <v>16</v>
      </c>
      <c r="E33" s="93" t="s">
        <v>7</v>
      </c>
      <c r="F33" s="91">
        <v>1</v>
      </c>
      <c r="G33" s="94" t="s">
        <v>85</v>
      </c>
      <c r="H33" s="92">
        <f t="shared" si="5"/>
        <v>16</v>
      </c>
      <c r="I33" s="94" t="s">
        <v>7</v>
      </c>
      <c r="J33" s="97" t="s">
        <v>88</v>
      </c>
      <c r="K33" s="94"/>
      <c r="L33" s="97" t="s">
        <v>88</v>
      </c>
      <c r="M33" s="94"/>
      <c r="N33" s="97" t="s">
        <v>88</v>
      </c>
      <c r="O33" s="94"/>
      <c r="P33" s="95">
        <f t="shared" si="4"/>
        <v>1827</v>
      </c>
      <c r="Q33" s="96">
        <f t="shared" si="3"/>
        <v>29232</v>
      </c>
      <c r="R33" s="98" t="s">
        <v>88</v>
      </c>
      <c r="S33" s="97" t="s">
        <v>88</v>
      </c>
      <c r="T33" s="260"/>
    </row>
    <row r="34" spans="2:20" ht="44.25" x14ac:dyDescent="0.7">
      <c r="B34" s="258"/>
      <c r="C34" s="91" t="s">
        <v>92</v>
      </c>
      <c r="D34" s="92">
        <f>【入力例】STEP1!M21</f>
        <v>1</v>
      </c>
      <c r="E34" s="93" t="s">
        <v>7</v>
      </c>
      <c r="F34" s="91">
        <v>1</v>
      </c>
      <c r="G34" s="94" t="s">
        <v>85</v>
      </c>
      <c r="H34" s="92">
        <f t="shared" si="5"/>
        <v>1</v>
      </c>
      <c r="I34" s="94" t="s">
        <v>7</v>
      </c>
      <c r="J34" s="97" t="s">
        <v>88</v>
      </c>
      <c r="K34" s="94"/>
      <c r="L34" s="97" t="s">
        <v>88</v>
      </c>
      <c r="M34" s="94"/>
      <c r="N34" s="97" t="s">
        <v>88</v>
      </c>
      <c r="O34" s="94"/>
      <c r="P34" s="95">
        <f t="shared" si="4"/>
        <v>1827</v>
      </c>
      <c r="Q34" s="96">
        <f t="shared" si="3"/>
        <v>1827</v>
      </c>
      <c r="R34" s="98" t="s">
        <v>88</v>
      </c>
      <c r="S34" s="97" t="s">
        <v>88</v>
      </c>
      <c r="T34" s="260"/>
    </row>
    <row r="35" spans="2:20" x14ac:dyDescent="0.7">
      <c r="B35" s="258"/>
      <c r="C35" s="91" t="s">
        <v>93</v>
      </c>
      <c r="D35" s="92">
        <f>【入力例】STEP1!M22</f>
        <v>2.85</v>
      </c>
      <c r="E35" s="93" t="s">
        <v>7</v>
      </c>
      <c r="F35" s="91">
        <v>1</v>
      </c>
      <c r="G35" s="94" t="s">
        <v>85</v>
      </c>
      <c r="H35" s="92">
        <f t="shared" si="5"/>
        <v>2.85</v>
      </c>
      <c r="I35" s="94" t="s">
        <v>7</v>
      </c>
      <c r="J35" s="91">
        <v>1</v>
      </c>
      <c r="K35" s="94" t="s">
        <v>85</v>
      </c>
      <c r="L35" s="91">
        <v>1</v>
      </c>
      <c r="M35" s="94" t="s">
        <v>85</v>
      </c>
      <c r="N35" s="91">
        <f t="shared" ref="N35" si="7">J35*L35</f>
        <v>1</v>
      </c>
      <c r="O35" s="94" t="s">
        <v>85</v>
      </c>
      <c r="P35" s="95">
        <f t="shared" si="4"/>
        <v>1827</v>
      </c>
      <c r="Q35" s="96">
        <f t="shared" si="3"/>
        <v>5206.95</v>
      </c>
      <c r="R35" s="96">
        <f>IF($G$9=1,400)</f>
        <v>400</v>
      </c>
      <c r="S35" s="96">
        <f>R35*N35</f>
        <v>400</v>
      </c>
      <c r="T35" s="260"/>
    </row>
    <row r="36" spans="2:20" x14ac:dyDescent="0.7">
      <c r="B36" s="281"/>
      <c r="C36" s="281"/>
      <c r="D36" s="262" t="s">
        <v>10</v>
      </c>
      <c r="E36" s="262"/>
      <c r="F36" s="262"/>
      <c r="G36" s="262"/>
      <c r="H36" s="99">
        <f>SUM(H29:H35)</f>
        <v>31.033333333333335</v>
      </c>
      <c r="I36" s="100" t="s">
        <v>7</v>
      </c>
      <c r="J36" s="282"/>
      <c r="K36" s="283"/>
      <c r="L36" s="283"/>
      <c r="M36" s="283"/>
      <c r="N36" s="283"/>
      <c r="O36" s="284"/>
      <c r="P36" s="101" t="s">
        <v>10</v>
      </c>
      <c r="Q36" s="102">
        <f>SUM(Q29:Q35)</f>
        <v>56697.899999999994</v>
      </c>
      <c r="R36" s="103" t="s">
        <v>10</v>
      </c>
      <c r="S36" s="102">
        <f>SUM(S29:S35)</f>
        <v>2000</v>
      </c>
      <c r="T36" s="104"/>
    </row>
    <row r="37" spans="2:20" x14ac:dyDescent="0.7">
      <c r="B37" s="105"/>
      <c r="C37" s="105"/>
      <c r="D37" s="105"/>
      <c r="E37" s="106"/>
      <c r="F37" s="105"/>
      <c r="G37" s="107"/>
      <c r="H37" s="105"/>
      <c r="I37" s="107"/>
      <c r="J37" s="105"/>
      <c r="K37" s="107"/>
      <c r="L37" s="105"/>
      <c r="M37" s="107"/>
      <c r="N37" s="105"/>
      <c r="O37" s="107"/>
      <c r="P37" s="115"/>
      <c r="Q37" s="109"/>
      <c r="R37" s="110"/>
      <c r="S37" s="109"/>
      <c r="T37" s="105"/>
    </row>
    <row r="38" spans="2:20" ht="34.049999999999997" customHeight="1" x14ac:dyDescent="0.7">
      <c r="B38" s="263" t="s">
        <v>131</v>
      </c>
      <c r="C38" s="264"/>
      <c r="D38" s="264"/>
      <c r="E38" s="264"/>
      <c r="F38" s="264"/>
      <c r="G38" s="264"/>
      <c r="H38" s="264"/>
      <c r="I38" s="264"/>
      <c r="J38" s="264"/>
      <c r="K38" s="264"/>
      <c r="L38" s="264"/>
      <c r="M38" s="264"/>
      <c r="N38" s="264"/>
      <c r="O38" s="265"/>
      <c r="P38" s="319">
        <f>H36</f>
        <v>31.033333333333335</v>
      </c>
      <c r="Q38" s="320"/>
      <c r="R38" s="320"/>
      <c r="S38" s="320"/>
      <c r="T38" s="111" t="s">
        <v>132</v>
      </c>
    </row>
    <row r="39" spans="2:20" s="105" customFormat="1" x14ac:dyDescent="0.7">
      <c r="E39" s="106"/>
      <c r="G39" s="107"/>
      <c r="I39" s="107"/>
      <c r="K39" s="107"/>
      <c r="M39" s="107"/>
      <c r="O39" s="107"/>
      <c r="P39" s="112"/>
      <c r="Q39" s="113"/>
      <c r="R39" s="113"/>
    </row>
    <row r="40" spans="2:20" ht="34.049999999999997" customHeight="1" x14ac:dyDescent="0.7">
      <c r="B40" s="263" t="s">
        <v>108</v>
      </c>
      <c r="C40" s="264"/>
      <c r="D40" s="264"/>
      <c r="E40" s="264"/>
      <c r="F40" s="264"/>
      <c r="G40" s="264"/>
      <c r="H40" s="264"/>
      <c r="I40" s="264"/>
      <c r="J40" s="264"/>
      <c r="K40" s="264"/>
      <c r="L40" s="264"/>
      <c r="M40" s="264"/>
      <c r="N40" s="264"/>
      <c r="O40" s="265"/>
      <c r="P40" s="285">
        <f>Q36+S36</f>
        <v>58697.899999999994</v>
      </c>
      <c r="Q40" s="285"/>
      <c r="R40" s="285"/>
      <c r="S40" s="285"/>
      <c r="T40" s="285"/>
    </row>
    <row r="41" spans="2:20" x14ac:dyDescent="0.7">
      <c r="B41" s="105"/>
      <c r="C41" s="105"/>
      <c r="D41" s="105"/>
      <c r="E41" s="106"/>
      <c r="F41" s="105"/>
      <c r="G41" s="107"/>
      <c r="H41" s="105"/>
      <c r="I41" s="107"/>
      <c r="J41" s="105"/>
      <c r="K41" s="107"/>
      <c r="L41" s="105"/>
      <c r="M41" s="107"/>
      <c r="N41" s="105"/>
      <c r="O41" s="107"/>
      <c r="P41" s="112"/>
      <c r="Q41" s="113"/>
      <c r="R41" s="113"/>
      <c r="S41" s="105"/>
      <c r="T41" s="105"/>
    </row>
    <row r="42" spans="2:20" ht="24.4" x14ac:dyDescent="0.7">
      <c r="B42" s="116" t="s">
        <v>94</v>
      </c>
      <c r="C42" s="105"/>
      <c r="D42" s="105"/>
      <c r="E42" s="106"/>
      <c r="F42" s="105"/>
      <c r="G42" s="107"/>
      <c r="H42" s="105"/>
      <c r="I42" s="107"/>
      <c r="J42" s="105"/>
      <c r="K42" s="107"/>
      <c r="L42" s="105"/>
      <c r="M42" s="107"/>
      <c r="N42" s="105"/>
      <c r="O42" s="107"/>
      <c r="P42" s="112"/>
      <c r="Q42" s="113"/>
      <c r="R42" s="113"/>
      <c r="S42" s="105"/>
      <c r="T42" s="105"/>
    </row>
    <row r="43" spans="2:20" ht="30" customHeight="1" x14ac:dyDescent="0.7">
      <c r="B43" s="266" t="s">
        <v>43</v>
      </c>
      <c r="C43" s="266"/>
      <c r="D43" s="267" t="s">
        <v>129</v>
      </c>
      <c r="E43" s="268"/>
      <c r="F43" s="268"/>
      <c r="G43" s="268"/>
      <c r="H43" s="268"/>
      <c r="I43" s="269"/>
      <c r="J43" s="270" t="s">
        <v>130</v>
      </c>
      <c r="K43" s="271"/>
      <c r="L43" s="271"/>
      <c r="M43" s="271"/>
      <c r="N43" s="271"/>
      <c r="O43" s="272"/>
      <c r="P43" s="273" t="s">
        <v>76</v>
      </c>
      <c r="Q43" s="273"/>
      <c r="R43" s="273"/>
      <c r="S43" s="273"/>
      <c r="T43" s="274" t="s">
        <v>77</v>
      </c>
    </row>
    <row r="44" spans="2:20" ht="46.05" customHeight="1" x14ac:dyDescent="0.7">
      <c r="B44" s="86" t="s">
        <v>105</v>
      </c>
      <c r="C44" s="86" t="s">
        <v>106</v>
      </c>
      <c r="D44" s="275" t="s">
        <v>78</v>
      </c>
      <c r="E44" s="275"/>
      <c r="F44" s="276" t="s">
        <v>79</v>
      </c>
      <c r="G44" s="276"/>
      <c r="H44" s="277" t="s">
        <v>80</v>
      </c>
      <c r="I44" s="278"/>
      <c r="J44" s="279" t="s">
        <v>81</v>
      </c>
      <c r="K44" s="279"/>
      <c r="L44" s="280" t="s">
        <v>82</v>
      </c>
      <c r="M44" s="280"/>
      <c r="N44" s="256" t="s">
        <v>83</v>
      </c>
      <c r="O44" s="257"/>
      <c r="P44" s="87" t="s">
        <v>120</v>
      </c>
      <c r="Q44" s="88" t="s">
        <v>74</v>
      </c>
      <c r="R44" s="89" t="s">
        <v>121</v>
      </c>
      <c r="S44" s="90" t="s">
        <v>84</v>
      </c>
      <c r="T44" s="274"/>
    </row>
    <row r="45" spans="2:20" x14ac:dyDescent="0.7">
      <c r="B45" s="258" t="s">
        <v>95</v>
      </c>
      <c r="C45" s="91" t="s">
        <v>96</v>
      </c>
      <c r="D45" s="92">
        <f>【入力例】STEP1!M24</f>
        <v>0.25</v>
      </c>
      <c r="E45" s="93" t="s">
        <v>7</v>
      </c>
      <c r="F45" s="91">
        <v>2</v>
      </c>
      <c r="G45" s="94" t="s">
        <v>85</v>
      </c>
      <c r="H45" s="92">
        <f>D45*F45</f>
        <v>0.5</v>
      </c>
      <c r="I45" s="94" t="s">
        <v>7</v>
      </c>
      <c r="J45" s="91">
        <f>IF(G10=1,1)</f>
        <v>1</v>
      </c>
      <c r="K45" s="94" t="s">
        <v>86</v>
      </c>
      <c r="L45" s="91">
        <v>2</v>
      </c>
      <c r="M45" s="94" t="s">
        <v>85</v>
      </c>
      <c r="N45" s="91">
        <f>J45*L45</f>
        <v>2</v>
      </c>
      <c r="O45" s="94" t="s">
        <v>86</v>
      </c>
      <c r="P45" s="95">
        <f>$M$6</f>
        <v>1827</v>
      </c>
      <c r="Q45" s="96">
        <f t="shared" ref="Q45:Q51" si="8">P45*H45</f>
        <v>913.5</v>
      </c>
      <c r="R45" s="96">
        <f>IF($G$10=1,100)</f>
        <v>100</v>
      </c>
      <c r="S45" s="96">
        <f>R45*N45</f>
        <v>200</v>
      </c>
      <c r="T45" s="259" t="s">
        <v>97</v>
      </c>
    </row>
    <row r="46" spans="2:20" x14ac:dyDescent="0.7">
      <c r="B46" s="258"/>
      <c r="C46" s="91" t="s">
        <v>25</v>
      </c>
      <c r="D46" s="92">
        <f>【入力例】STEP1!M25</f>
        <v>0.16666666666666666</v>
      </c>
      <c r="E46" s="93" t="s">
        <v>7</v>
      </c>
      <c r="F46" s="91">
        <v>2</v>
      </c>
      <c r="G46" s="94" t="s">
        <v>85</v>
      </c>
      <c r="H46" s="92">
        <f>D46*F46</f>
        <v>0.33333333333333331</v>
      </c>
      <c r="I46" s="94" t="s">
        <v>7</v>
      </c>
      <c r="J46" s="97" t="s">
        <v>88</v>
      </c>
      <c r="K46" s="94"/>
      <c r="L46" s="97" t="s">
        <v>88</v>
      </c>
      <c r="M46" s="94"/>
      <c r="N46" s="97" t="s">
        <v>88</v>
      </c>
      <c r="O46" s="94"/>
      <c r="P46" s="95">
        <f t="shared" ref="P46:P51" si="9">$M$6</f>
        <v>1827</v>
      </c>
      <c r="Q46" s="96">
        <f t="shared" si="8"/>
        <v>609</v>
      </c>
      <c r="R46" s="98" t="s">
        <v>88</v>
      </c>
      <c r="S46" s="97" t="s">
        <v>88</v>
      </c>
      <c r="T46" s="260"/>
    </row>
    <row r="47" spans="2:20" x14ac:dyDescent="0.7">
      <c r="B47" s="258"/>
      <c r="C47" s="91" t="s">
        <v>98</v>
      </c>
      <c r="D47" s="92">
        <f>【入力例】STEP1!M26</f>
        <v>0</v>
      </c>
      <c r="E47" s="93" t="s">
        <v>7</v>
      </c>
      <c r="F47" s="91">
        <v>2</v>
      </c>
      <c r="G47" s="94" t="s">
        <v>85</v>
      </c>
      <c r="H47" s="92">
        <f>D47*F47</f>
        <v>0</v>
      </c>
      <c r="I47" s="94" t="s">
        <v>7</v>
      </c>
      <c r="J47" s="91">
        <f>$G$6</f>
        <v>100</v>
      </c>
      <c r="K47" s="94" t="s">
        <v>86</v>
      </c>
      <c r="L47" s="91">
        <v>2</v>
      </c>
      <c r="M47" s="94" t="s">
        <v>85</v>
      </c>
      <c r="N47" s="91">
        <f>J47*L47</f>
        <v>200</v>
      </c>
      <c r="O47" s="94" t="s">
        <v>86</v>
      </c>
      <c r="P47" s="95">
        <f t="shared" si="9"/>
        <v>1827</v>
      </c>
      <c r="Q47" s="96">
        <f t="shared" si="8"/>
        <v>0</v>
      </c>
      <c r="R47" s="96" t="b">
        <f>IF($I$10=1,35+3)</f>
        <v>0</v>
      </c>
      <c r="S47" s="96">
        <f>R47*N47</f>
        <v>0</v>
      </c>
      <c r="T47" s="260"/>
    </row>
    <row r="48" spans="2:20" x14ac:dyDescent="0.7">
      <c r="B48" s="258"/>
      <c r="C48" s="91" t="s">
        <v>93</v>
      </c>
      <c r="D48" s="92">
        <f>【入力例】STEP1!M28</f>
        <v>2.85</v>
      </c>
      <c r="E48" s="93" t="s">
        <v>7</v>
      </c>
      <c r="F48" s="91">
        <v>3</v>
      </c>
      <c r="G48" s="94" t="s">
        <v>85</v>
      </c>
      <c r="H48" s="92">
        <f t="shared" ref="H48:H51" si="10">D48*F48</f>
        <v>8.5500000000000007</v>
      </c>
      <c r="I48" s="94" t="s">
        <v>7</v>
      </c>
      <c r="J48" s="91">
        <v>1</v>
      </c>
      <c r="K48" s="94" t="s">
        <v>85</v>
      </c>
      <c r="L48" s="91">
        <v>3</v>
      </c>
      <c r="M48" s="94" t="s">
        <v>85</v>
      </c>
      <c r="N48" s="91">
        <f t="shared" ref="N48" si="11">J48*L48</f>
        <v>3</v>
      </c>
      <c r="O48" s="94" t="s">
        <v>85</v>
      </c>
      <c r="P48" s="95">
        <f t="shared" si="9"/>
        <v>1827</v>
      </c>
      <c r="Q48" s="96">
        <f t="shared" si="8"/>
        <v>15620.850000000002</v>
      </c>
      <c r="R48" s="96">
        <f>IF($M$10=1,400)</f>
        <v>400</v>
      </c>
      <c r="S48" s="96">
        <f>R48*N48</f>
        <v>1200</v>
      </c>
      <c r="T48" s="260"/>
    </row>
    <row r="49" spans="2:20" x14ac:dyDescent="0.7">
      <c r="B49" s="258"/>
      <c r="C49" s="91" t="s">
        <v>27</v>
      </c>
      <c r="D49" s="92">
        <f>【入力例】STEP1!M29</f>
        <v>1</v>
      </c>
      <c r="E49" s="93" t="s">
        <v>7</v>
      </c>
      <c r="F49" s="91">
        <v>1</v>
      </c>
      <c r="G49" s="94" t="s">
        <v>85</v>
      </c>
      <c r="H49" s="92">
        <f t="shared" si="10"/>
        <v>1</v>
      </c>
      <c r="I49" s="94" t="s">
        <v>7</v>
      </c>
      <c r="J49" s="97" t="s">
        <v>88</v>
      </c>
      <c r="K49" s="94"/>
      <c r="L49" s="97" t="s">
        <v>88</v>
      </c>
      <c r="M49" s="94"/>
      <c r="N49" s="97" t="s">
        <v>88</v>
      </c>
      <c r="O49" s="94"/>
      <c r="P49" s="95">
        <f t="shared" si="9"/>
        <v>1827</v>
      </c>
      <c r="Q49" s="96">
        <f t="shared" si="8"/>
        <v>1827</v>
      </c>
      <c r="R49" s="98" t="s">
        <v>88</v>
      </c>
      <c r="S49" s="97" t="s">
        <v>88</v>
      </c>
      <c r="T49" s="260"/>
    </row>
    <row r="50" spans="2:20" x14ac:dyDescent="0.7">
      <c r="B50" s="258"/>
      <c r="C50" s="91" t="s">
        <v>28</v>
      </c>
      <c r="D50" s="92">
        <f>【入力例】STEP1!M30</f>
        <v>3</v>
      </c>
      <c r="E50" s="93" t="s">
        <v>7</v>
      </c>
      <c r="F50" s="91">
        <v>1</v>
      </c>
      <c r="G50" s="94" t="s">
        <v>85</v>
      </c>
      <c r="H50" s="92">
        <f t="shared" si="10"/>
        <v>3</v>
      </c>
      <c r="I50" s="94" t="s">
        <v>7</v>
      </c>
      <c r="J50" s="91">
        <v>1</v>
      </c>
      <c r="K50" s="94" t="s">
        <v>85</v>
      </c>
      <c r="L50" s="91">
        <v>1</v>
      </c>
      <c r="M50" s="94" t="s">
        <v>85</v>
      </c>
      <c r="N50" s="91">
        <f t="shared" ref="N50" si="12">J50*L50</f>
        <v>1</v>
      </c>
      <c r="O50" s="94" t="s">
        <v>85</v>
      </c>
      <c r="P50" s="95">
        <f t="shared" si="9"/>
        <v>1827</v>
      </c>
      <c r="Q50" s="96">
        <f t="shared" si="8"/>
        <v>5481</v>
      </c>
      <c r="R50" s="96">
        <f>IF(D50&gt;0,400)</f>
        <v>400</v>
      </c>
      <c r="S50" s="91">
        <f>R50*N50</f>
        <v>400</v>
      </c>
      <c r="T50" s="260"/>
    </row>
    <row r="51" spans="2:20" x14ac:dyDescent="0.7">
      <c r="B51" s="258"/>
      <c r="C51" s="91" t="s">
        <v>29</v>
      </c>
      <c r="D51" s="92">
        <f>【入力例】STEP1!M31</f>
        <v>0.5</v>
      </c>
      <c r="E51" s="93" t="s">
        <v>7</v>
      </c>
      <c r="F51" s="91">
        <v>1</v>
      </c>
      <c r="G51" s="94" t="s">
        <v>85</v>
      </c>
      <c r="H51" s="92">
        <f t="shared" si="10"/>
        <v>0.5</v>
      </c>
      <c r="I51" s="94" t="s">
        <v>7</v>
      </c>
      <c r="J51" s="97" t="s">
        <v>88</v>
      </c>
      <c r="K51" s="94"/>
      <c r="L51" s="97" t="s">
        <v>88</v>
      </c>
      <c r="M51" s="94"/>
      <c r="N51" s="97" t="s">
        <v>88</v>
      </c>
      <c r="O51" s="94"/>
      <c r="P51" s="95">
        <f t="shared" si="9"/>
        <v>1827</v>
      </c>
      <c r="Q51" s="96">
        <f t="shared" si="8"/>
        <v>913.5</v>
      </c>
      <c r="R51" s="98" t="s">
        <v>88</v>
      </c>
      <c r="S51" s="97" t="s">
        <v>88</v>
      </c>
      <c r="T51" s="261"/>
    </row>
    <row r="52" spans="2:20" x14ac:dyDescent="0.7">
      <c r="B52" s="281"/>
      <c r="C52" s="281"/>
      <c r="D52" s="262" t="s">
        <v>10</v>
      </c>
      <c r="E52" s="262"/>
      <c r="F52" s="262"/>
      <c r="G52" s="262"/>
      <c r="H52" s="99">
        <f>SUM(H45:H51)</f>
        <v>13.883333333333335</v>
      </c>
      <c r="I52" s="100" t="s">
        <v>7</v>
      </c>
      <c r="J52" s="282"/>
      <c r="K52" s="283"/>
      <c r="L52" s="283"/>
      <c r="M52" s="283"/>
      <c r="N52" s="283"/>
      <c r="O52" s="284"/>
      <c r="P52" s="101" t="s">
        <v>10</v>
      </c>
      <c r="Q52" s="102">
        <f>SUM(Q45:Q51)</f>
        <v>25364.850000000002</v>
      </c>
      <c r="R52" s="103" t="s">
        <v>10</v>
      </c>
      <c r="S52" s="102">
        <f>SUM(S45:S51)</f>
        <v>1800</v>
      </c>
      <c r="T52" s="104"/>
    </row>
    <row r="53" spans="2:20" x14ac:dyDescent="0.7">
      <c r="B53" s="105"/>
      <c r="C53" s="105"/>
      <c r="D53" s="105"/>
      <c r="E53" s="106"/>
      <c r="F53" s="105"/>
      <c r="G53" s="107"/>
      <c r="H53" s="105"/>
      <c r="I53" s="107"/>
      <c r="J53" s="105"/>
      <c r="K53" s="107"/>
      <c r="L53" s="105"/>
      <c r="M53" s="107"/>
      <c r="N53" s="105"/>
      <c r="O53" s="107"/>
      <c r="P53" s="117"/>
      <c r="Q53" s="109"/>
      <c r="R53" s="110"/>
      <c r="S53" s="109"/>
      <c r="T53" s="105"/>
    </row>
    <row r="54" spans="2:20" ht="34.049999999999997" customHeight="1" x14ac:dyDescent="0.7">
      <c r="B54" s="263" t="s">
        <v>131</v>
      </c>
      <c r="C54" s="264"/>
      <c r="D54" s="264"/>
      <c r="E54" s="264"/>
      <c r="F54" s="264"/>
      <c r="G54" s="264"/>
      <c r="H54" s="264"/>
      <c r="I54" s="264"/>
      <c r="J54" s="264"/>
      <c r="K54" s="264"/>
      <c r="L54" s="264"/>
      <c r="M54" s="264"/>
      <c r="N54" s="264"/>
      <c r="O54" s="265"/>
      <c r="P54" s="319">
        <f>H52</f>
        <v>13.883333333333335</v>
      </c>
      <c r="Q54" s="320"/>
      <c r="R54" s="320"/>
      <c r="S54" s="320"/>
      <c r="T54" s="111" t="s">
        <v>132</v>
      </c>
    </row>
    <row r="55" spans="2:20" s="105" customFormat="1" x14ac:dyDescent="0.7">
      <c r="E55" s="106"/>
      <c r="G55" s="107"/>
      <c r="I55" s="107"/>
      <c r="K55" s="107"/>
      <c r="M55" s="107"/>
      <c r="O55" s="107"/>
      <c r="P55" s="112"/>
      <c r="Q55" s="113"/>
      <c r="R55" s="113"/>
    </row>
    <row r="56" spans="2:20" ht="34.049999999999997" customHeight="1" x14ac:dyDescent="0.7">
      <c r="B56" s="263" t="s">
        <v>108</v>
      </c>
      <c r="C56" s="264"/>
      <c r="D56" s="264"/>
      <c r="E56" s="264"/>
      <c r="F56" s="264"/>
      <c r="G56" s="264"/>
      <c r="H56" s="264"/>
      <c r="I56" s="264"/>
      <c r="J56" s="264"/>
      <c r="K56" s="264"/>
      <c r="L56" s="264"/>
      <c r="M56" s="264"/>
      <c r="N56" s="264"/>
      <c r="O56" s="265"/>
      <c r="P56" s="285">
        <f>Q52+S52</f>
        <v>27164.850000000002</v>
      </c>
      <c r="Q56" s="285"/>
      <c r="R56" s="285"/>
      <c r="S56" s="285"/>
      <c r="T56" s="285"/>
    </row>
    <row r="57" spans="2:20" x14ac:dyDescent="0.7">
      <c r="B57" s="105"/>
      <c r="C57" s="105"/>
      <c r="D57" s="105"/>
      <c r="E57" s="106"/>
      <c r="F57" s="105"/>
      <c r="G57" s="107"/>
      <c r="H57" s="105"/>
      <c r="I57" s="107"/>
      <c r="J57" s="105"/>
      <c r="K57" s="107"/>
      <c r="L57" s="105"/>
      <c r="M57" s="107"/>
      <c r="N57" s="105"/>
      <c r="O57" s="107"/>
      <c r="P57" s="112"/>
      <c r="Q57" s="113"/>
      <c r="R57" s="113"/>
      <c r="S57" s="105"/>
      <c r="T57" s="105"/>
    </row>
    <row r="58" spans="2:20" ht="24.4" x14ac:dyDescent="0.7">
      <c r="B58" s="116" t="s">
        <v>99</v>
      </c>
      <c r="C58" s="105"/>
      <c r="D58" s="105"/>
      <c r="E58" s="106"/>
      <c r="F58" s="105"/>
      <c r="G58" s="107"/>
      <c r="H58" s="105"/>
      <c r="I58" s="107"/>
      <c r="J58" s="105"/>
      <c r="K58" s="107"/>
      <c r="L58" s="105"/>
      <c r="M58" s="107"/>
      <c r="N58" s="105"/>
      <c r="O58" s="107"/>
      <c r="P58" s="112"/>
      <c r="Q58" s="113"/>
      <c r="R58" s="113"/>
      <c r="S58" s="105"/>
      <c r="T58" s="105"/>
    </row>
    <row r="59" spans="2:20" ht="30" customHeight="1" x14ac:dyDescent="0.7">
      <c r="B59" s="266" t="s">
        <v>43</v>
      </c>
      <c r="C59" s="266"/>
      <c r="D59" s="267" t="s">
        <v>129</v>
      </c>
      <c r="E59" s="268"/>
      <c r="F59" s="268"/>
      <c r="G59" s="268"/>
      <c r="H59" s="268"/>
      <c r="I59" s="269"/>
      <c r="J59" s="270" t="s">
        <v>130</v>
      </c>
      <c r="K59" s="271"/>
      <c r="L59" s="271"/>
      <c r="M59" s="271"/>
      <c r="N59" s="271"/>
      <c r="O59" s="272"/>
      <c r="P59" s="273" t="s">
        <v>76</v>
      </c>
      <c r="Q59" s="273"/>
      <c r="R59" s="273"/>
      <c r="S59" s="273"/>
      <c r="T59" s="274" t="s">
        <v>77</v>
      </c>
    </row>
    <row r="60" spans="2:20" ht="46.5" customHeight="1" x14ac:dyDescent="0.7">
      <c r="B60" s="86" t="s">
        <v>105</v>
      </c>
      <c r="C60" s="86" t="s">
        <v>106</v>
      </c>
      <c r="D60" s="275" t="s">
        <v>78</v>
      </c>
      <c r="E60" s="275"/>
      <c r="F60" s="276" t="s">
        <v>79</v>
      </c>
      <c r="G60" s="276"/>
      <c r="H60" s="277" t="s">
        <v>80</v>
      </c>
      <c r="I60" s="278"/>
      <c r="J60" s="279" t="s">
        <v>81</v>
      </c>
      <c r="K60" s="279"/>
      <c r="L60" s="280" t="s">
        <v>82</v>
      </c>
      <c r="M60" s="280"/>
      <c r="N60" s="256" t="s">
        <v>83</v>
      </c>
      <c r="O60" s="257"/>
      <c r="P60" s="87" t="s">
        <v>120</v>
      </c>
      <c r="Q60" s="88" t="s">
        <v>74</v>
      </c>
      <c r="R60" s="89" t="s">
        <v>121</v>
      </c>
      <c r="S60" s="90" t="s">
        <v>84</v>
      </c>
      <c r="T60" s="274"/>
    </row>
    <row r="61" spans="2:20" x14ac:dyDescent="0.7">
      <c r="B61" s="258" t="s">
        <v>100</v>
      </c>
      <c r="C61" s="91" t="s">
        <v>30</v>
      </c>
      <c r="D61" s="92">
        <f>【入力例】STEP1!M33</f>
        <v>0.25</v>
      </c>
      <c r="E61" s="93" t="s">
        <v>7</v>
      </c>
      <c r="F61" s="91">
        <v>12</v>
      </c>
      <c r="G61" s="94" t="s">
        <v>85</v>
      </c>
      <c r="H61" s="92">
        <f>D61*F61</f>
        <v>3</v>
      </c>
      <c r="I61" s="94" t="s">
        <v>7</v>
      </c>
      <c r="J61" s="97" t="s">
        <v>88</v>
      </c>
      <c r="K61" s="94"/>
      <c r="L61" s="97" t="s">
        <v>88</v>
      </c>
      <c r="M61" s="94"/>
      <c r="N61" s="97" t="s">
        <v>88</v>
      </c>
      <c r="O61" s="94"/>
      <c r="P61" s="95">
        <f>$M$6</f>
        <v>1827</v>
      </c>
      <c r="Q61" s="96">
        <f>P61*H61</f>
        <v>5481</v>
      </c>
      <c r="R61" s="98" t="s">
        <v>88</v>
      </c>
      <c r="S61" s="97" t="s">
        <v>88</v>
      </c>
      <c r="T61" s="258"/>
    </row>
    <row r="62" spans="2:20" x14ac:dyDescent="0.7">
      <c r="B62" s="258"/>
      <c r="C62" s="91" t="s">
        <v>126</v>
      </c>
      <c r="D62" s="92">
        <f>【入力例】STEP1!M34</f>
        <v>0.16666666666666666</v>
      </c>
      <c r="E62" s="93" t="s">
        <v>7</v>
      </c>
      <c r="F62" s="91">
        <v>12</v>
      </c>
      <c r="G62" s="94" t="s">
        <v>85</v>
      </c>
      <c r="H62" s="92">
        <f>D62*F62</f>
        <v>2</v>
      </c>
      <c r="I62" s="94" t="s">
        <v>7</v>
      </c>
      <c r="J62" s="97" t="s">
        <v>88</v>
      </c>
      <c r="K62" s="94"/>
      <c r="L62" s="97" t="s">
        <v>88</v>
      </c>
      <c r="M62" s="94"/>
      <c r="N62" s="97" t="s">
        <v>88</v>
      </c>
      <c r="O62" s="94"/>
      <c r="P62" s="95">
        <f>$M$6</f>
        <v>1827</v>
      </c>
      <c r="Q62" s="96">
        <f>P62*H62</f>
        <v>3654</v>
      </c>
      <c r="R62" s="98" t="s">
        <v>88</v>
      </c>
      <c r="S62" s="97" t="s">
        <v>88</v>
      </c>
      <c r="T62" s="258"/>
    </row>
    <row r="63" spans="2:20" x14ac:dyDescent="0.7">
      <c r="B63" s="258"/>
      <c r="C63" s="91" t="s">
        <v>32</v>
      </c>
      <c r="D63" s="92">
        <f>【入力例】STEP1!M35</f>
        <v>0.25</v>
      </c>
      <c r="E63" s="93" t="s">
        <v>7</v>
      </c>
      <c r="F63" s="91">
        <v>12</v>
      </c>
      <c r="G63" s="94" t="s">
        <v>85</v>
      </c>
      <c r="H63" s="92">
        <f>D63*F63</f>
        <v>3</v>
      </c>
      <c r="I63" s="94" t="s">
        <v>7</v>
      </c>
      <c r="J63" s="97" t="s">
        <v>88</v>
      </c>
      <c r="K63" s="94"/>
      <c r="L63" s="97" t="s">
        <v>88</v>
      </c>
      <c r="M63" s="94"/>
      <c r="N63" s="97" t="s">
        <v>88</v>
      </c>
      <c r="O63" s="94"/>
      <c r="P63" s="95">
        <f>$M$6</f>
        <v>1827</v>
      </c>
      <c r="Q63" s="96">
        <f>P63*H63</f>
        <v>5481</v>
      </c>
      <c r="R63" s="98" t="s">
        <v>88</v>
      </c>
      <c r="S63" s="97" t="s">
        <v>88</v>
      </c>
      <c r="T63" s="258"/>
    </row>
    <row r="64" spans="2:20" x14ac:dyDescent="0.7">
      <c r="B64" s="258"/>
      <c r="C64" s="91" t="s">
        <v>33</v>
      </c>
      <c r="D64" s="92">
        <f>【入力例】STEP1!M36</f>
        <v>0.16666666666666666</v>
      </c>
      <c r="E64" s="93" t="s">
        <v>7</v>
      </c>
      <c r="F64" s="91">
        <v>12</v>
      </c>
      <c r="G64" s="94" t="s">
        <v>85</v>
      </c>
      <c r="H64" s="92">
        <f t="shared" ref="H64" si="13">D64*F64</f>
        <v>2</v>
      </c>
      <c r="I64" s="94" t="s">
        <v>7</v>
      </c>
      <c r="J64" s="97" t="s">
        <v>88</v>
      </c>
      <c r="K64" s="94"/>
      <c r="L64" s="97" t="s">
        <v>88</v>
      </c>
      <c r="M64" s="94"/>
      <c r="N64" s="97" t="s">
        <v>88</v>
      </c>
      <c r="O64" s="94"/>
      <c r="P64" s="95">
        <f>$M$6</f>
        <v>1827</v>
      </c>
      <c r="Q64" s="96">
        <f>P64*H64</f>
        <v>3654</v>
      </c>
      <c r="R64" s="98" t="s">
        <v>88</v>
      </c>
      <c r="S64" s="97" t="s">
        <v>88</v>
      </c>
      <c r="T64" s="258"/>
    </row>
    <row r="65" spans="2:20" x14ac:dyDescent="0.7">
      <c r="B65" s="281"/>
      <c r="C65" s="281"/>
      <c r="D65" s="262" t="s">
        <v>10</v>
      </c>
      <c r="E65" s="262"/>
      <c r="F65" s="262"/>
      <c r="G65" s="262"/>
      <c r="H65" s="99">
        <f>SUM(H61:H64)</f>
        <v>10</v>
      </c>
      <c r="I65" s="100" t="s">
        <v>7</v>
      </c>
      <c r="J65" s="282"/>
      <c r="K65" s="283"/>
      <c r="L65" s="283"/>
      <c r="M65" s="283"/>
      <c r="N65" s="283"/>
      <c r="O65" s="284"/>
      <c r="P65" s="101" t="s">
        <v>10</v>
      </c>
      <c r="Q65" s="102">
        <f>SUM(Q61:Q64)</f>
        <v>18270</v>
      </c>
      <c r="R65" s="103" t="s">
        <v>10</v>
      </c>
      <c r="S65" s="102">
        <f>SUM(S61:S64)</f>
        <v>0</v>
      </c>
      <c r="T65" s="104"/>
    </row>
    <row r="66" spans="2:20" x14ac:dyDescent="0.7">
      <c r="B66" s="105"/>
      <c r="C66" s="105"/>
      <c r="D66" s="105"/>
      <c r="E66" s="106"/>
      <c r="F66" s="105"/>
      <c r="G66" s="107"/>
      <c r="H66" s="105"/>
      <c r="I66" s="107"/>
      <c r="J66" s="105"/>
      <c r="K66" s="107"/>
      <c r="L66" s="105"/>
      <c r="M66" s="107"/>
      <c r="N66" s="105"/>
      <c r="O66" s="107"/>
      <c r="P66" s="117"/>
      <c r="Q66" s="109"/>
      <c r="R66" s="110"/>
      <c r="S66" s="109"/>
      <c r="T66" s="105"/>
    </row>
    <row r="67" spans="2:20" ht="34.049999999999997" customHeight="1" x14ac:dyDescent="0.7">
      <c r="B67" s="263" t="s">
        <v>131</v>
      </c>
      <c r="C67" s="264"/>
      <c r="D67" s="264"/>
      <c r="E67" s="264"/>
      <c r="F67" s="264"/>
      <c r="G67" s="264"/>
      <c r="H67" s="264"/>
      <c r="I67" s="264"/>
      <c r="J67" s="264"/>
      <c r="K67" s="264"/>
      <c r="L67" s="264"/>
      <c r="M67" s="264"/>
      <c r="N67" s="264"/>
      <c r="O67" s="265"/>
      <c r="P67" s="319">
        <f>H65</f>
        <v>10</v>
      </c>
      <c r="Q67" s="320"/>
      <c r="R67" s="320"/>
      <c r="S67" s="320"/>
      <c r="T67" s="111" t="s">
        <v>132</v>
      </c>
    </row>
    <row r="68" spans="2:20" s="105" customFormat="1" x14ac:dyDescent="0.7">
      <c r="E68" s="106"/>
      <c r="G68" s="107"/>
      <c r="I68" s="107"/>
      <c r="K68" s="107"/>
      <c r="M68" s="107"/>
      <c r="O68" s="107"/>
      <c r="P68" s="112"/>
      <c r="Q68" s="113"/>
      <c r="R68" s="113"/>
    </row>
    <row r="69" spans="2:20" ht="34.049999999999997" customHeight="1" x14ac:dyDescent="0.7">
      <c r="B69" s="263" t="s">
        <v>108</v>
      </c>
      <c r="C69" s="264"/>
      <c r="D69" s="264"/>
      <c r="E69" s="264"/>
      <c r="F69" s="264"/>
      <c r="G69" s="264"/>
      <c r="H69" s="264"/>
      <c r="I69" s="264"/>
      <c r="J69" s="264"/>
      <c r="K69" s="264"/>
      <c r="L69" s="264"/>
      <c r="M69" s="264"/>
      <c r="N69" s="264"/>
      <c r="O69" s="265"/>
      <c r="P69" s="285">
        <f>Q65+S65</f>
        <v>18270</v>
      </c>
      <c r="Q69" s="285"/>
      <c r="R69" s="285"/>
      <c r="S69" s="285"/>
      <c r="T69" s="285"/>
    </row>
    <row r="70" spans="2:20" x14ac:dyDescent="0.7">
      <c r="B70" s="105"/>
      <c r="C70" s="105"/>
      <c r="D70" s="105"/>
      <c r="E70" s="106"/>
      <c r="F70" s="105"/>
      <c r="G70" s="107"/>
      <c r="H70" s="105"/>
      <c r="I70" s="107"/>
      <c r="J70" s="105"/>
      <c r="K70" s="107"/>
      <c r="L70" s="105"/>
      <c r="M70" s="107"/>
      <c r="N70" s="105"/>
      <c r="O70" s="107"/>
      <c r="P70" s="112"/>
      <c r="Q70" s="113"/>
      <c r="R70" s="113"/>
      <c r="S70" s="105"/>
      <c r="T70" s="105"/>
    </row>
    <row r="71" spans="2:20" ht="24.4" x14ac:dyDescent="0.7">
      <c r="B71" s="116" t="s">
        <v>101</v>
      </c>
      <c r="C71" s="105"/>
      <c r="D71" s="105"/>
      <c r="E71" s="106"/>
      <c r="F71" s="105"/>
      <c r="G71" s="107"/>
      <c r="H71" s="105"/>
      <c r="I71" s="107"/>
      <c r="J71" s="105"/>
      <c r="K71" s="107"/>
      <c r="L71" s="105"/>
      <c r="M71" s="107"/>
      <c r="N71" s="105"/>
      <c r="O71" s="107"/>
      <c r="P71" s="112"/>
      <c r="Q71" s="113"/>
      <c r="R71" s="113"/>
      <c r="S71" s="105"/>
      <c r="T71" s="105"/>
    </row>
    <row r="72" spans="2:20" ht="30" customHeight="1" x14ac:dyDescent="0.7">
      <c r="B72" s="266" t="s">
        <v>43</v>
      </c>
      <c r="C72" s="266"/>
      <c r="D72" s="267" t="s">
        <v>129</v>
      </c>
      <c r="E72" s="268"/>
      <c r="F72" s="268"/>
      <c r="G72" s="268"/>
      <c r="H72" s="268"/>
      <c r="I72" s="269"/>
      <c r="J72" s="270" t="s">
        <v>130</v>
      </c>
      <c r="K72" s="271"/>
      <c r="L72" s="271"/>
      <c r="M72" s="271"/>
      <c r="N72" s="271"/>
      <c r="O72" s="272"/>
      <c r="P72" s="273" t="s">
        <v>76</v>
      </c>
      <c r="Q72" s="273"/>
      <c r="R72" s="273"/>
      <c r="S72" s="273"/>
      <c r="T72" s="274" t="s">
        <v>77</v>
      </c>
    </row>
    <row r="73" spans="2:20" ht="46.05" customHeight="1" x14ac:dyDescent="0.7">
      <c r="B73" s="86" t="s">
        <v>105</v>
      </c>
      <c r="C73" s="86" t="s">
        <v>106</v>
      </c>
      <c r="D73" s="275" t="s">
        <v>78</v>
      </c>
      <c r="E73" s="275"/>
      <c r="F73" s="276" t="s">
        <v>79</v>
      </c>
      <c r="G73" s="276"/>
      <c r="H73" s="277" t="s">
        <v>80</v>
      </c>
      <c r="I73" s="278"/>
      <c r="J73" s="279" t="s">
        <v>81</v>
      </c>
      <c r="K73" s="279"/>
      <c r="L73" s="280" t="s">
        <v>82</v>
      </c>
      <c r="M73" s="280"/>
      <c r="N73" s="256" t="s">
        <v>83</v>
      </c>
      <c r="O73" s="257"/>
      <c r="P73" s="87" t="s">
        <v>120</v>
      </c>
      <c r="Q73" s="88" t="s">
        <v>74</v>
      </c>
      <c r="R73" s="89" t="s">
        <v>121</v>
      </c>
      <c r="S73" s="90" t="s">
        <v>84</v>
      </c>
      <c r="T73" s="274"/>
    </row>
    <row r="74" spans="2:20" x14ac:dyDescent="0.7">
      <c r="B74" s="258" t="s">
        <v>102</v>
      </c>
      <c r="C74" s="91" t="s">
        <v>34</v>
      </c>
      <c r="D74" s="92">
        <f>【入力例】STEP1!M39</f>
        <v>0.16666666666666666</v>
      </c>
      <c r="E74" s="93" t="s">
        <v>7</v>
      </c>
      <c r="F74" s="91">
        <v>12</v>
      </c>
      <c r="G74" s="94" t="s">
        <v>85</v>
      </c>
      <c r="H74" s="92">
        <f>D74*F74</f>
        <v>2</v>
      </c>
      <c r="I74" s="94" t="s">
        <v>7</v>
      </c>
      <c r="J74" s="97" t="s">
        <v>88</v>
      </c>
      <c r="K74" s="94"/>
      <c r="L74" s="97" t="s">
        <v>88</v>
      </c>
      <c r="M74" s="94"/>
      <c r="N74" s="97" t="s">
        <v>88</v>
      </c>
      <c r="O74" s="94"/>
      <c r="P74" s="95">
        <f>$M$6</f>
        <v>1827</v>
      </c>
      <c r="Q74" s="96">
        <f>P74*H74</f>
        <v>3654</v>
      </c>
      <c r="R74" s="98" t="s">
        <v>88</v>
      </c>
      <c r="S74" s="97" t="s">
        <v>88</v>
      </c>
      <c r="T74" s="259"/>
    </row>
    <row r="75" spans="2:20" x14ac:dyDescent="0.7">
      <c r="B75" s="258"/>
      <c r="C75" s="91" t="s">
        <v>35</v>
      </c>
      <c r="D75" s="92">
        <f>【入力例】STEP1!M40</f>
        <v>0.33333333333333331</v>
      </c>
      <c r="E75" s="93" t="s">
        <v>7</v>
      </c>
      <c r="F75" s="91">
        <v>12</v>
      </c>
      <c r="G75" s="94" t="s">
        <v>85</v>
      </c>
      <c r="H75" s="92">
        <f>D75*F75</f>
        <v>4</v>
      </c>
      <c r="I75" s="94" t="s">
        <v>7</v>
      </c>
      <c r="J75" s="97" t="s">
        <v>88</v>
      </c>
      <c r="K75" s="94"/>
      <c r="L75" s="97" t="s">
        <v>88</v>
      </c>
      <c r="M75" s="94"/>
      <c r="N75" s="97" t="s">
        <v>88</v>
      </c>
      <c r="O75" s="94"/>
      <c r="P75" s="95">
        <f t="shared" ref="P75:P78" si="14">$M$6</f>
        <v>1827</v>
      </c>
      <c r="Q75" s="96">
        <f t="shared" ref="Q75:Q78" si="15">P75*H75</f>
        <v>7308</v>
      </c>
      <c r="R75" s="98" t="s">
        <v>88</v>
      </c>
      <c r="S75" s="97" t="s">
        <v>88</v>
      </c>
      <c r="T75" s="260"/>
    </row>
    <row r="76" spans="2:20" x14ac:dyDescent="0.7">
      <c r="B76" s="258"/>
      <c r="C76" s="91" t="s">
        <v>36</v>
      </c>
      <c r="D76" s="92">
        <f>【入力例】STEP1!M41</f>
        <v>0.5</v>
      </c>
      <c r="E76" s="93" t="s">
        <v>7</v>
      </c>
      <c r="F76" s="91">
        <v>12</v>
      </c>
      <c r="G76" s="94" t="s">
        <v>85</v>
      </c>
      <c r="H76" s="92">
        <f>D76*F76</f>
        <v>6</v>
      </c>
      <c r="I76" s="94" t="s">
        <v>7</v>
      </c>
      <c r="J76" s="97" t="s">
        <v>88</v>
      </c>
      <c r="K76" s="94"/>
      <c r="L76" s="97" t="s">
        <v>88</v>
      </c>
      <c r="M76" s="94"/>
      <c r="N76" s="97" t="s">
        <v>88</v>
      </c>
      <c r="O76" s="94"/>
      <c r="P76" s="95">
        <f t="shared" si="14"/>
        <v>1827</v>
      </c>
      <c r="Q76" s="96">
        <f t="shared" si="15"/>
        <v>10962</v>
      </c>
      <c r="R76" s="98" t="s">
        <v>88</v>
      </c>
      <c r="S76" s="97" t="s">
        <v>88</v>
      </c>
      <c r="T76" s="260"/>
    </row>
    <row r="77" spans="2:20" x14ac:dyDescent="0.7">
      <c r="B77" s="258"/>
      <c r="C77" s="91" t="s">
        <v>37</v>
      </c>
      <c r="D77" s="92">
        <f>【入力例】STEP1!M42</f>
        <v>0.33333333333333331</v>
      </c>
      <c r="E77" s="93" t="s">
        <v>7</v>
      </c>
      <c r="F77" s="91">
        <v>12</v>
      </c>
      <c r="G77" s="94" t="s">
        <v>85</v>
      </c>
      <c r="H77" s="92">
        <f t="shared" ref="H77:H78" si="16">D77*F77</f>
        <v>4</v>
      </c>
      <c r="I77" s="94" t="s">
        <v>7</v>
      </c>
      <c r="J77" s="97" t="s">
        <v>88</v>
      </c>
      <c r="K77" s="94"/>
      <c r="L77" s="97" t="s">
        <v>88</v>
      </c>
      <c r="M77" s="94"/>
      <c r="N77" s="97" t="s">
        <v>88</v>
      </c>
      <c r="O77" s="94"/>
      <c r="P77" s="95">
        <f t="shared" si="14"/>
        <v>1827</v>
      </c>
      <c r="Q77" s="96">
        <f t="shared" si="15"/>
        <v>7308</v>
      </c>
      <c r="R77" s="98" t="s">
        <v>88</v>
      </c>
      <c r="S77" s="97" t="s">
        <v>88</v>
      </c>
      <c r="T77" s="260"/>
    </row>
    <row r="78" spans="2:20" x14ac:dyDescent="0.7">
      <c r="B78" s="258"/>
      <c r="C78" s="91" t="s">
        <v>22</v>
      </c>
      <c r="D78" s="92">
        <f>【入力例】STEP1!M43</f>
        <v>5</v>
      </c>
      <c r="E78" s="93" t="s">
        <v>7</v>
      </c>
      <c r="F78" s="91">
        <v>12</v>
      </c>
      <c r="G78" s="94" t="s">
        <v>85</v>
      </c>
      <c r="H78" s="92">
        <f t="shared" si="16"/>
        <v>60</v>
      </c>
      <c r="I78" s="94" t="s">
        <v>7</v>
      </c>
      <c r="J78" s="97" t="s">
        <v>88</v>
      </c>
      <c r="K78" s="94"/>
      <c r="L78" s="97" t="s">
        <v>88</v>
      </c>
      <c r="M78" s="94"/>
      <c r="N78" s="97" t="s">
        <v>88</v>
      </c>
      <c r="O78" s="94"/>
      <c r="P78" s="95">
        <f t="shared" si="14"/>
        <v>1827</v>
      </c>
      <c r="Q78" s="96">
        <f t="shared" si="15"/>
        <v>109620</v>
      </c>
      <c r="R78" s="98" t="s">
        <v>88</v>
      </c>
      <c r="S78" s="97" t="s">
        <v>88</v>
      </c>
      <c r="T78" s="261"/>
    </row>
    <row r="79" spans="2:20" x14ac:dyDescent="0.7">
      <c r="B79" s="281"/>
      <c r="C79" s="281"/>
      <c r="D79" s="262" t="s">
        <v>10</v>
      </c>
      <c r="E79" s="262"/>
      <c r="F79" s="262"/>
      <c r="G79" s="262"/>
      <c r="H79" s="99">
        <f>SUM(H74:H78)</f>
        <v>76</v>
      </c>
      <c r="I79" s="100" t="s">
        <v>7</v>
      </c>
      <c r="J79" s="282"/>
      <c r="K79" s="283"/>
      <c r="L79" s="283"/>
      <c r="M79" s="283"/>
      <c r="N79" s="283"/>
      <c r="O79" s="284"/>
      <c r="P79" s="101" t="s">
        <v>10</v>
      </c>
      <c r="Q79" s="102">
        <f>SUM(Q74:Q78)</f>
        <v>138852</v>
      </c>
      <c r="R79" s="103" t="s">
        <v>10</v>
      </c>
      <c r="S79" s="102">
        <f>SUM(S74:S78)</f>
        <v>0</v>
      </c>
      <c r="T79" s="104"/>
    </row>
    <row r="80" spans="2:20" x14ac:dyDescent="0.7">
      <c r="B80" s="105"/>
      <c r="C80" s="105"/>
      <c r="D80" s="105"/>
      <c r="E80" s="106"/>
      <c r="F80" s="105"/>
      <c r="G80" s="107"/>
      <c r="H80" s="105"/>
      <c r="I80" s="107"/>
      <c r="J80" s="105"/>
      <c r="K80" s="107"/>
      <c r="L80" s="105"/>
      <c r="M80" s="107"/>
      <c r="N80" s="105"/>
      <c r="O80" s="107"/>
      <c r="P80" s="115"/>
      <c r="Q80" s="109"/>
      <c r="R80" s="110"/>
      <c r="S80" s="109"/>
      <c r="T80" s="105"/>
    </row>
    <row r="81" spans="2:20" ht="34.049999999999997" customHeight="1" x14ac:dyDescent="0.7">
      <c r="B81" s="263" t="s">
        <v>131</v>
      </c>
      <c r="C81" s="264"/>
      <c r="D81" s="264"/>
      <c r="E81" s="264"/>
      <c r="F81" s="264"/>
      <c r="G81" s="264"/>
      <c r="H81" s="264"/>
      <c r="I81" s="264"/>
      <c r="J81" s="264"/>
      <c r="K81" s="264"/>
      <c r="L81" s="264"/>
      <c r="M81" s="264"/>
      <c r="N81" s="264"/>
      <c r="O81" s="265"/>
      <c r="P81" s="319">
        <f>H79</f>
        <v>76</v>
      </c>
      <c r="Q81" s="320"/>
      <c r="R81" s="320"/>
      <c r="S81" s="320"/>
      <c r="T81" s="111" t="s">
        <v>132</v>
      </c>
    </row>
    <row r="82" spans="2:20" s="105" customFormat="1" x14ac:dyDescent="0.7">
      <c r="E82" s="106"/>
      <c r="G82" s="107"/>
      <c r="I82" s="107"/>
      <c r="K82" s="107"/>
      <c r="M82" s="107"/>
      <c r="O82" s="107"/>
      <c r="P82" s="112"/>
      <c r="Q82" s="113"/>
      <c r="R82" s="113"/>
    </row>
    <row r="83" spans="2:20" ht="34.049999999999997" customHeight="1" x14ac:dyDescent="0.7">
      <c r="B83" s="263" t="s">
        <v>108</v>
      </c>
      <c r="C83" s="264"/>
      <c r="D83" s="264"/>
      <c r="E83" s="264"/>
      <c r="F83" s="264"/>
      <c r="G83" s="264"/>
      <c r="H83" s="264"/>
      <c r="I83" s="264"/>
      <c r="J83" s="264"/>
      <c r="K83" s="264"/>
      <c r="L83" s="264"/>
      <c r="M83" s="264"/>
      <c r="N83" s="264"/>
      <c r="O83" s="265"/>
      <c r="P83" s="285">
        <f>Q79+S79</f>
        <v>138852</v>
      </c>
      <c r="Q83" s="285"/>
      <c r="R83" s="285"/>
      <c r="S83" s="285"/>
      <c r="T83" s="285"/>
    </row>
    <row r="84" spans="2:20" x14ac:dyDescent="0.7">
      <c r="B84" s="105"/>
      <c r="C84" s="105"/>
      <c r="D84" s="105"/>
      <c r="E84" s="106"/>
      <c r="F84" s="105"/>
      <c r="G84" s="107"/>
      <c r="H84" s="105"/>
      <c r="I84" s="107"/>
      <c r="J84" s="105"/>
      <c r="K84" s="107"/>
      <c r="L84" s="105"/>
      <c r="M84" s="107"/>
      <c r="N84" s="105"/>
      <c r="O84" s="107"/>
      <c r="P84" s="112"/>
      <c r="Q84" s="113"/>
      <c r="R84" s="113"/>
      <c r="S84" s="105"/>
      <c r="T84" s="105"/>
    </row>
    <row r="85" spans="2:20" ht="37.5" customHeight="1" x14ac:dyDescent="0.7">
      <c r="B85" s="294" t="s">
        <v>133</v>
      </c>
      <c r="C85" s="295"/>
      <c r="D85" s="295"/>
      <c r="E85" s="295"/>
      <c r="F85" s="295"/>
      <c r="G85" s="295"/>
      <c r="H85" s="295"/>
      <c r="I85" s="295"/>
      <c r="J85" s="295"/>
      <c r="K85" s="295"/>
      <c r="L85" s="295"/>
      <c r="M85" s="295"/>
      <c r="N85" s="295"/>
      <c r="O85" s="296"/>
      <c r="P85" s="319">
        <f>P38+P54+P67+P81+P22</f>
        <v>209.66666666666669</v>
      </c>
      <c r="Q85" s="320"/>
      <c r="R85" s="320"/>
      <c r="S85" s="320"/>
      <c r="T85" s="111" t="s">
        <v>7</v>
      </c>
    </row>
    <row r="86" spans="2:20" s="105" customFormat="1" x14ac:dyDescent="0.7">
      <c r="E86" s="106"/>
      <c r="G86" s="107"/>
      <c r="I86" s="107"/>
      <c r="K86" s="107"/>
      <c r="M86" s="107"/>
      <c r="O86" s="107"/>
      <c r="P86" s="112"/>
      <c r="Q86" s="113"/>
      <c r="R86" s="113"/>
    </row>
    <row r="87" spans="2:20" ht="37.5" customHeight="1" x14ac:dyDescent="0.7">
      <c r="B87" s="294" t="s">
        <v>134</v>
      </c>
      <c r="C87" s="295"/>
      <c r="D87" s="295"/>
      <c r="E87" s="295"/>
      <c r="F87" s="295"/>
      <c r="G87" s="295"/>
      <c r="H87" s="295"/>
      <c r="I87" s="295"/>
      <c r="J87" s="295"/>
      <c r="K87" s="295"/>
      <c r="L87" s="295"/>
      <c r="M87" s="295"/>
      <c r="N87" s="295"/>
      <c r="O87" s="296"/>
      <c r="P87" s="285">
        <f>P24+P40+P56+P69+P83</f>
        <v>465161</v>
      </c>
      <c r="Q87" s="285"/>
      <c r="R87" s="285"/>
      <c r="S87" s="285"/>
      <c r="T87" s="285"/>
    </row>
    <row r="88" spans="2:20" x14ac:dyDescent="0.7">
      <c r="B88" s="105"/>
      <c r="C88" s="105"/>
      <c r="D88" s="105"/>
      <c r="E88" s="106"/>
      <c r="F88" s="105"/>
      <c r="G88" s="107"/>
      <c r="H88" s="105"/>
      <c r="I88" s="107"/>
      <c r="J88" s="105"/>
      <c r="K88" s="107"/>
      <c r="L88" s="105"/>
      <c r="M88" s="107"/>
      <c r="N88" s="105"/>
      <c r="O88" s="107"/>
      <c r="P88" s="112"/>
      <c r="Q88" s="113"/>
      <c r="R88" s="113"/>
      <c r="S88" s="105"/>
      <c r="T88" s="105"/>
    </row>
  </sheetData>
  <sheetProtection algorithmName="SHA-512" hashValue="pTpCQYwFSip8KNbDNhf+ImvdHI5fXIcOHgwFidhB8C4OfeedaqpcXTG2SfCs9my+YeS0xGbLLV3wfB5ql2JnfQ==" saltValue="4Xd6hdGtYKTd6bOGW/RcnA==" spinCount="100000" sheet="1" objects="1" scenarios="1"/>
  <mergeCells count="124">
    <mergeCell ref="B85:O85"/>
    <mergeCell ref="B22:O22"/>
    <mergeCell ref="P22:S22"/>
    <mergeCell ref="B38:O38"/>
    <mergeCell ref="P38:S38"/>
    <mergeCell ref="B54:O54"/>
    <mergeCell ref="P54:S54"/>
    <mergeCell ref="B67:O67"/>
    <mergeCell ref="P67:S67"/>
    <mergeCell ref="B81:O81"/>
    <mergeCell ref="P81:S81"/>
    <mergeCell ref="P85:S85"/>
    <mergeCell ref="P69:T69"/>
    <mergeCell ref="B65:C65"/>
    <mergeCell ref="J65:O65"/>
    <mergeCell ref="B59:C59"/>
    <mergeCell ref="D59:I59"/>
    <mergeCell ref="J59:O59"/>
    <mergeCell ref="P59:S59"/>
    <mergeCell ref="T59:T60"/>
    <mergeCell ref="D60:E60"/>
    <mergeCell ref="F60:G60"/>
    <mergeCell ref="H60:I60"/>
    <mergeCell ref="J60:K60"/>
    <mergeCell ref="B87:O87"/>
    <mergeCell ref="P87:T87"/>
    <mergeCell ref="P6:T6"/>
    <mergeCell ref="D9:E9"/>
    <mergeCell ref="J9:L9"/>
    <mergeCell ref="M9:N9"/>
    <mergeCell ref="M7:N7"/>
    <mergeCell ref="J8:L8"/>
    <mergeCell ref="M8:N8"/>
    <mergeCell ref="G8:H8"/>
    <mergeCell ref="D10:E10"/>
    <mergeCell ref="J10:K10"/>
    <mergeCell ref="P24:T24"/>
    <mergeCell ref="J20:O20"/>
    <mergeCell ref="B20:C20"/>
    <mergeCell ref="B6:C10"/>
    <mergeCell ref="G6:H6"/>
    <mergeCell ref="G7:H7"/>
    <mergeCell ref="D8:F8"/>
    <mergeCell ref="D79:G79"/>
    <mergeCell ref="B83:O83"/>
    <mergeCell ref="P83:T83"/>
    <mergeCell ref="B79:C79"/>
    <mergeCell ref="J79:O79"/>
    <mergeCell ref="B3:T3"/>
    <mergeCell ref="D6:F6"/>
    <mergeCell ref="D7:F7"/>
    <mergeCell ref="J6:L6"/>
    <mergeCell ref="M6:N6"/>
    <mergeCell ref="J7:L7"/>
    <mergeCell ref="N73:O73"/>
    <mergeCell ref="B74:B78"/>
    <mergeCell ref="T74:T78"/>
    <mergeCell ref="B72:C72"/>
    <mergeCell ref="D72:I72"/>
    <mergeCell ref="J72:O72"/>
    <mergeCell ref="P72:S72"/>
    <mergeCell ref="T72:T73"/>
    <mergeCell ref="D73:E73"/>
    <mergeCell ref="F73:G73"/>
    <mergeCell ref="H73:I73"/>
    <mergeCell ref="J73:K73"/>
    <mergeCell ref="L73:M73"/>
    <mergeCell ref="N60:O60"/>
    <mergeCell ref="B61:B64"/>
    <mergeCell ref="T61:T64"/>
    <mergeCell ref="D65:G65"/>
    <mergeCell ref="B69:O69"/>
    <mergeCell ref="L60:M60"/>
    <mergeCell ref="N44:O44"/>
    <mergeCell ref="B45:B51"/>
    <mergeCell ref="T45:T51"/>
    <mergeCell ref="D52:G52"/>
    <mergeCell ref="B56:O56"/>
    <mergeCell ref="P56:T56"/>
    <mergeCell ref="B52:C52"/>
    <mergeCell ref="J52:O52"/>
    <mergeCell ref="B43:C43"/>
    <mergeCell ref="D43:I43"/>
    <mergeCell ref="J43:O43"/>
    <mergeCell ref="P43:S43"/>
    <mergeCell ref="T43:T44"/>
    <mergeCell ref="D44:E44"/>
    <mergeCell ref="F44:G44"/>
    <mergeCell ref="H44:I44"/>
    <mergeCell ref="J44:K44"/>
    <mergeCell ref="L44:M44"/>
    <mergeCell ref="N28:O28"/>
    <mergeCell ref="B29:B35"/>
    <mergeCell ref="T29:T35"/>
    <mergeCell ref="D36:G36"/>
    <mergeCell ref="B36:C36"/>
    <mergeCell ref="J36:O36"/>
    <mergeCell ref="B40:O40"/>
    <mergeCell ref="P40:T40"/>
    <mergeCell ref="B27:C27"/>
    <mergeCell ref="D27:I27"/>
    <mergeCell ref="J27:O27"/>
    <mergeCell ref="P27:S27"/>
    <mergeCell ref="T27:T28"/>
    <mergeCell ref="D28:E28"/>
    <mergeCell ref="F28:G28"/>
    <mergeCell ref="H28:I28"/>
    <mergeCell ref="J28:K28"/>
    <mergeCell ref="L28:M28"/>
    <mergeCell ref="N14:O14"/>
    <mergeCell ref="B15:B19"/>
    <mergeCell ref="T15:T19"/>
    <mergeCell ref="D20:G20"/>
    <mergeCell ref="B24:O24"/>
    <mergeCell ref="B13:C13"/>
    <mergeCell ref="D13:I13"/>
    <mergeCell ref="J13:O13"/>
    <mergeCell ref="P13:S13"/>
    <mergeCell ref="T13:T14"/>
    <mergeCell ref="D14:E14"/>
    <mergeCell ref="F14:G14"/>
    <mergeCell ref="H14:I14"/>
    <mergeCell ref="J14:K14"/>
    <mergeCell ref="L14:M14"/>
  </mergeCells>
  <phoneticPr fontId="2"/>
  <pageMargins left="0.7" right="0.7" top="0.75" bottom="0.75" header="0.3" footer="0.3"/>
  <pageSetup paperSize="8"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B031-754C-4032-8573-7C6D4F53609C}">
  <sheetPr>
    <tabColor rgb="FFFFFF00"/>
    <pageSetUpPr fitToPage="1"/>
  </sheetPr>
  <dimension ref="A1:V47"/>
  <sheetViews>
    <sheetView view="pageBreakPreview" zoomScale="85" zoomScaleNormal="40" zoomScaleSheetLayoutView="85" workbookViewId="0">
      <selection activeCell="C15" sqref="C15:G15"/>
    </sheetView>
  </sheetViews>
  <sheetFormatPr defaultColWidth="8.8125" defaultRowHeight="15" x14ac:dyDescent="0.7"/>
  <cols>
    <col min="1" max="1" width="8.6875" style="54" customWidth="1"/>
    <col min="2" max="2" width="31.0625" style="172" customWidth="1"/>
    <col min="3" max="3" width="8.5625" style="172" customWidth="1"/>
    <col min="4" max="4" width="53.1875" style="54" customWidth="1"/>
    <col min="5" max="7" width="17.4375" style="54" customWidth="1"/>
    <col min="8" max="8" width="14.6875" style="54" customWidth="1"/>
    <col min="9" max="9" width="5.5" style="54" customWidth="1"/>
    <col min="10" max="10" width="4.9375" style="173" bestFit="1" customWidth="1"/>
    <col min="11" max="11" width="16.3125" style="54" customWidth="1"/>
    <col min="12" max="12" width="5.5" style="54" customWidth="1"/>
    <col min="13" max="13" width="14.6875" style="54" customWidth="1"/>
    <col min="14" max="14" width="5.5" style="54" customWidth="1"/>
    <col min="15" max="16" width="6.4375" style="54" customWidth="1"/>
    <col min="17" max="17" width="6.4375" style="173" customWidth="1"/>
    <col min="18" max="18" width="6.4375" style="54" customWidth="1"/>
    <col min="19" max="19" width="6.4375" style="174" customWidth="1"/>
    <col min="20" max="20" width="37.4375" style="172" customWidth="1"/>
    <col min="21" max="21" width="8.6875" style="54" customWidth="1"/>
    <col min="22" max="22" width="8.8125" style="54" hidden="1" customWidth="1"/>
    <col min="23" max="16384" width="8.8125" style="54"/>
  </cols>
  <sheetData>
    <row r="1" spans="1:22" ht="28.5" customHeight="1" x14ac:dyDescent="0.7">
      <c r="A1" s="143"/>
      <c r="B1" s="143"/>
      <c r="C1" s="143"/>
      <c r="D1" s="143"/>
      <c r="E1" s="143"/>
      <c r="F1" s="143"/>
      <c r="G1" s="143"/>
      <c r="H1" s="143"/>
      <c r="I1" s="143"/>
      <c r="J1" s="144"/>
      <c r="K1" s="143"/>
      <c r="L1" s="143"/>
      <c r="M1" s="143"/>
      <c r="N1" s="143"/>
      <c r="O1" s="143"/>
      <c r="P1" s="143"/>
      <c r="Q1" s="144"/>
      <c r="R1" s="143"/>
      <c r="S1" s="145"/>
      <c r="T1" s="143"/>
      <c r="U1" s="143"/>
    </row>
    <row r="2" spans="1:22" ht="38.450000000000003" customHeight="1" thickBot="1" x14ac:dyDescent="0.75">
      <c r="A2" s="143"/>
      <c r="B2" s="127" t="s">
        <v>141</v>
      </c>
      <c r="C2" s="143"/>
      <c r="D2" s="143"/>
      <c r="E2" s="143"/>
      <c r="F2" s="143"/>
      <c r="G2" s="143"/>
      <c r="H2" s="143"/>
      <c r="I2" s="143"/>
      <c r="J2" s="144"/>
      <c r="K2" s="143"/>
      <c r="L2" s="143"/>
      <c r="M2" s="143"/>
      <c r="N2" s="143"/>
      <c r="O2" s="143"/>
      <c r="P2" s="143"/>
      <c r="Q2" s="144"/>
      <c r="R2" s="143"/>
      <c r="S2" s="145"/>
      <c r="T2" s="143"/>
      <c r="U2" s="143"/>
    </row>
    <row r="3" spans="1:22" ht="57" customHeight="1" thickBot="1" x14ac:dyDescent="0.75">
      <c r="A3" s="146"/>
      <c r="B3" s="226" t="s">
        <v>140</v>
      </c>
      <c r="C3" s="226"/>
      <c r="D3" s="226"/>
      <c r="E3" s="226"/>
      <c r="F3" s="226"/>
      <c r="G3" s="226"/>
      <c r="H3" s="226"/>
      <c r="I3" s="226"/>
      <c r="J3" s="226"/>
      <c r="K3" s="226"/>
      <c r="L3" s="226"/>
      <c r="M3" s="226"/>
      <c r="N3" s="226"/>
      <c r="O3" s="226"/>
      <c r="P3" s="226"/>
      <c r="Q3" s="226"/>
      <c r="R3" s="226"/>
      <c r="S3" s="226"/>
      <c r="T3" s="226"/>
      <c r="U3" s="147"/>
    </row>
    <row r="4" spans="1:22" ht="6" customHeight="1" x14ac:dyDescent="0.7">
      <c r="A4" s="143"/>
      <c r="B4" s="143"/>
      <c r="C4" s="143"/>
      <c r="D4" s="143"/>
      <c r="E4" s="143"/>
      <c r="F4" s="143"/>
      <c r="G4" s="143"/>
      <c r="H4" s="143"/>
      <c r="I4" s="143"/>
      <c r="J4" s="144"/>
      <c r="K4" s="143"/>
      <c r="L4" s="143"/>
      <c r="M4" s="143"/>
      <c r="N4" s="143"/>
      <c r="O4" s="143"/>
      <c r="P4" s="143"/>
      <c r="Q4" s="144"/>
      <c r="R4" s="143"/>
      <c r="S4" s="145"/>
      <c r="T4" s="143"/>
      <c r="U4" s="143"/>
    </row>
    <row r="5" spans="1:22" ht="36.5" customHeight="1" x14ac:dyDescent="0.55000000000000004">
      <c r="A5" s="61"/>
      <c r="B5" s="116"/>
      <c r="C5" s="148"/>
      <c r="D5" s="149"/>
      <c r="E5" s="150"/>
      <c r="F5" s="150"/>
      <c r="G5" s="150"/>
      <c r="H5" s="150"/>
      <c r="I5" s="150"/>
      <c r="J5" s="150"/>
      <c r="K5" s="150"/>
      <c r="L5" s="61"/>
      <c r="M5" s="61"/>
      <c r="N5" s="61"/>
      <c r="O5" s="248" t="s">
        <v>0</v>
      </c>
      <c r="P5" s="248"/>
      <c r="Q5" s="248"/>
      <c r="R5" s="197"/>
      <c r="S5" s="197"/>
      <c r="T5" s="197"/>
      <c r="U5" s="61"/>
    </row>
    <row r="6" spans="1:22" ht="36.5" customHeight="1" x14ac:dyDescent="0.55000000000000004">
      <c r="A6" s="61"/>
      <c r="B6" s="116"/>
      <c r="C6" s="148"/>
      <c r="D6" s="61"/>
      <c r="E6" s="150"/>
      <c r="F6" s="150"/>
      <c r="G6" s="150"/>
      <c r="H6" s="151"/>
      <c r="I6" s="150"/>
      <c r="J6" s="150"/>
      <c r="K6" s="150"/>
      <c r="L6" s="61"/>
      <c r="M6" s="61"/>
      <c r="N6" s="61"/>
      <c r="O6" s="249" t="s">
        <v>1</v>
      </c>
      <c r="P6" s="249"/>
      <c r="Q6" s="249"/>
      <c r="R6" s="198"/>
      <c r="S6" s="198"/>
      <c r="T6" s="198"/>
      <c r="U6" s="61"/>
    </row>
    <row r="7" spans="1:22" ht="27" customHeight="1" thickBot="1" x14ac:dyDescent="0.6">
      <c r="A7" s="61"/>
      <c r="B7" s="61"/>
      <c r="C7" s="152"/>
      <c r="D7" s="61"/>
      <c r="E7" s="61"/>
      <c r="F7" s="61"/>
      <c r="G7" s="61"/>
      <c r="H7" s="151" t="s">
        <v>68</v>
      </c>
      <c r="I7" s="61"/>
      <c r="J7" s="153"/>
      <c r="K7" s="61"/>
      <c r="L7" s="61"/>
      <c r="M7" s="61"/>
      <c r="N7" s="61"/>
      <c r="O7" s="61"/>
      <c r="P7" s="61"/>
      <c r="Q7" s="153"/>
      <c r="R7" s="61"/>
      <c r="S7" s="154"/>
      <c r="T7" s="152"/>
      <c r="U7" s="61"/>
    </row>
    <row r="8" spans="1:22" ht="53.55" customHeight="1" thickTop="1" thickBot="1" x14ac:dyDescent="0.75">
      <c r="A8" s="61"/>
      <c r="B8" s="236" t="s">
        <v>13</v>
      </c>
      <c r="C8" s="241" t="s">
        <v>43</v>
      </c>
      <c r="D8" s="242"/>
      <c r="E8" s="238" t="s">
        <v>70</v>
      </c>
      <c r="F8" s="239"/>
      <c r="G8" s="240"/>
      <c r="H8" s="203" t="s">
        <v>71</v>
      </c>
      <c r="I8" s="203"/>
      <c r="J8" s="203"/>
      <c r="K8" s="203"/>
      <c r="L8" s="203"/>
      <c r="M8" s="203"/>
      <c r="N8" s="204"/>
      <c r="O8" s="227" t="s">
        <v>3</v>
      </c>
      <c r="P8" s="228"/>
      <c r="Q8" s="228"/>
      <c r="R8" s="228"/>
      <c r="S8" s="228"/>
      <c r="T8" s="231" t="s">
        <v>4</v>
      </c>
      <c r="U8" s="61"/>
      <c r="V8" s="233" t="s">
        <v>5</v>
      </c>
    </row>
    <row r="9" spans="1:22" ht="66" customHeight="1" thickBot="1" x14ac:dyDescent="0.75">
      <c r="A9" s="61"/>
      <c r="B9" s="237"/>
      <c r="C9" s="243"/>
      <c r="D9" s="244"/>
      <c r="E9" s="155" t="s">
        <v>6</v>
      </c>
      <c r="F9" s="156" t="s">
        <v>7</v>
      </c>
      <c r="G9" s="157" t="s">
        <v>8</v>
      </c>
      <c r="H9" s="199" t="s">
        <v>2</v>
      </c>
      <c r="I9" s="200"/>
      <c r="J9" s="200"/>
      <c r="K9" s="201" t="s">
        <v>72</v>
      </c>
      <c r="L9" s="201"/>
      <c r="M9" s="202" t="s">
        <v>64</v>
      </c>
      <c r="N9" s="202"/>
      <c r="O9" s="229"/>
      <c r="P9" s="230"/>
      <c r="Q9" s="230"/>
      <c r="R9" s="230"/>
      <c r="S9" s="230"/>
      <c r="T9" s="232"/>
      <c r="U9" s="61"/>
      <c r="V9" s="233"/>
    </row>
    <row r="10" spans="1:22" ht="44" customHeight="1" thickTop="1" x14ac:dyDescent="0.7">
      <c r="A10" s="61"/>
      <c r="B10" s="206" t="s">
        <v>14</v>
      </c>
      <c r="C10" s="158">
        <v>1</v>
      </c>
      <c r="D10" s="159" t="s">
        <v>15</v>
      </c>
      <c r="E10" s="65"/>
      <c r="F10" s="66"/>
      <c r="G10" s="67"/>
      <c r="H10" s="1">
        <f>E10*8+F10+G10/60</f>
        <v>0</v>
      </c>
      <c r="I10" s="28" t="s">
        <v>7</v>
      </c>
      <c r="J10" s="29" t="s">
        <v>9</v>
      </c>
      <c r="K10" s="2">
        <f>H10*V10</f>
        <v>0</v>
      </c>
      <c r="L10" s="34" t="s">
        <v>7</v>
      </c>
      <c r="M10" s="35">
        <f>H10-K10</f>
        <v>0</v>
      </c>
      <c r="N10" s="34" t="s">
        <v>7</v>
      </c>
      <c r="O10" s="215" t="s">
        <v>10</v>
      </c>
      <c r="P10" s="216"/>
      <c r="Q10" s="216"/>
      <c r="R10" s="216"/>
      <c r="S10" s="217"/>
      <c r="T10" s="234" t="s">
        <v>62</v>
      </c>
      <c r="U10" s="61"/>
      <c r="V10" s="54">
        <v>0</v>
      </c>
    </row>
    <row r="11" spans="1:22" ht="44" customHeight="1" x14ac:dyDescent="0.7">
      <c r="A11" s="61"/>
      <c r="B11" s="206"/>
      <c r="C11" s="160">
        <v>2</v>
      </c>
      <c r="D11" s="161" t="s">
        <v>16</v>
      </c>
      <c r="E11" s="68"/>
      <c r="F11" s="69"/>
      <c r="G11" s="70"/>
      <c r="H11" s="3">
        <f>E11*8+F11+G11/60</f>
        <v>0</v>
      </c>
      <c r="I11" s="28" t="s">
        <v>7</v>
      </c>
      <c r="J11" s="30" t="s">
        <v>9</v>
      </c>
      <c r="K11" s="4">
        <f>H11*V11</f>
        <v>0</v>
      </c>
      <c r="L11" s="34" t="s">
        <v>7</v>
      </c>
      <c r="M11" s="35">
        <f t="shared" ref="M11:M15" si="0">H11-K11</f>
        <v>0</v>
      </c>
      <c r="N11" s="34" t="s">
        <v>7</v>
      </c>
      <c r="O11" s="45"/>
      <c r="P11" s="235" t="s">
        <v>46</v>
      </c>
      <c r="Q11" s="235"/>
      <c r="R11" s="235"/>
      <c r="S11" s="46"/>
      <c r="T11" s="209"/>
      <c r="U11" s="61"/>
      <c r="V11" s="54">
        <v>0</v>
      </c>
    </row>
    <row r="12" spans="1:22" ht="44" customHeight="1" x14ac:dyDescent="0.7">
      <c r="A12" s="162"/>
      <c r="B12" s="206"/>
      <c r="C12" s="160">
        <v>3</v>
      </c>
      <c r="D12" s="161" t="s">
        <v>17</v>
      </c>
      <c r="E12" s="68"/>
      <c r="F12" s="69"/>
      <c r="G12" s="70"/>
      <c r="H12" s="3">
        <f>E12*8+F12+G12/60</f>
        <v>0</v>
      </c>
      <c r="I12" s="28" t="s">
        <v>7</v>
      </c>
      <c r="J12" s="30" t="s">
        <v>9</v>
      </c>
      <c r="K12" s="4">
        <f>H12*V12</f>
        <v>0</v>
      </c>
      <c r="L12" s="34" t="s">
        <v>7</v>
      </c>
      <c r="M12" s="35">
        <f t="shared" si="0"/>
        <v>0</v>
      </c>
      <c r="N12" s="34" t="s">
        <v>7</v>
      </c>
      <c r="O12" s="45"/>
      <c r="P12" s="47"/>
      <c r="Q12" s="47" t="s">
        <v>44</v>
      </c>
      <c r="R12" s="48"/>
      <c r="S12" s="46"/>
      <c r="T12" s="209"/>
      <c r="U12" s="61"/>
      <c r="V12" s="54">
        <v>0</v>
      </c>
    </row>
    <row r="13" spans="1:22" ht="44" customHeight="1" x14ac:dyDescent="0.7">
      <c r="A13" s="61"/>
      <c r="B13" s="206"/>
      <c r="C13" s="160">
        <v>4</v>
      </c>
      <c r="D13" s="161" t="s">
        <v>18</v>
      </c>
      <c r="E13" s="68"/>
      <c r="F13" s="69"/>
      <c r="G13" s="70"/>
      <c r="H13" s="3">
        <f>E13*8+F13+G13/60</f>
        <v>0</v>
      </c>
      <c r="I13" s="28" t="s">
        <v>7</v>
      </c>
      <c r="J13" s="30" t="s">
        <v>9</v>
      </c>
      <c r="K13" s="4">
        <f>H13*V13</f>
        <v>0</v>
      </c>
      <c r="L13" s="34" t="s">
        <v>7</v>
      </c>
      <c r="M13" s="35">
        <f t="shared" si="0"/>
        <v>0</v>
      </c>
      <c r="N13" s="34" t="s">
        <v>7</v>
      </c>
      <c r="O13" s="45"/>
      <c r="P13" s="245" t="s">
        <v>45</v>
      </c>
      <c r="Q13" s="245"/>
      <c r="R13" s="245"/>
      <c r="S13" s="46"/>
      <c r="T13" s="209"/>
      <c r="U13" s="61"/>
      <c r="V13" s="54">
        <v>0</v>
      </c>
    </row>
    <row r="14" spans="1:22" ht="44" customHeight="1" thickBot="1" x14ac:dyDescent="0.75">
      <c r="A14" s="61"/>
      <c r="B14" s="206"/>
      <c r="C14" s="163">
        <v>5</v>
      </c>
      <c r="D14" s="164" t="s">
        <v>19</v>
      </c>
      <c r="E14" s="71"/>
      <c r="F14" s="72"/>
      <c r="G14" s="73"/>
      <c r="H14" s="5">
        <f>E14*8+F14+G14/60</f>
        <v>0</v>
      </c>
      <c r="I14" s="31" t="s">
        <v>7</v>
      </c>
      <c r="J14" s="32" t="s">
        <v>9</v>
      </c>
      <c r="K14" s="6">
        <f>H14*V14</f>
        <v>0</v>
      </c>
      <c r="L14" s="36" t="s">
        <v>7</v>
      </c>
      <c r="M14" s="37">
        <f t="shared" si="0"/>
        <v>0</v>
      </c>
      <c r="N14" s="36" t="s">
        <v>7</v>
      </c>
      <c r="O14" s="194" t="s">
        <v>49</v>
      </c>
      <c r="P14" s="195"/>
      <c r="Q14" s="195"/>
      <c r="R14" s="195"/>
      <c r="S14" s="196"/>
      <c r="T14" s="209"/>
      <c r="U14" s="61"/>
      <c r="V14" s="54">
        <v>0</v>
      </c>
    </row>
    <row r="15" spans="1:22" ht="44" customHeight="1" thickTop="1" thickBot="1" x14ac:dyDescent="0.75">
      <c r="A15" s="61"/>
      <c r="B15" s="207"/>
      <c r="C15" s="218" t="s">
        <v>11</v>
      </c>
      <c r="D15" s="219"/>
      <c r="E15" s="225"/>
      <c r="F15" s="225"/>
      <c r="G15" s="225"/>
      <c r="H15" s="7">
        <f>SUM(H10:H14)</f>
        <v>0</v>
      </c>
      <c r="I15" s="8" t="s">
        <v>7</v>
      </c>
      <c r="J15" s="9" t="s">
        <v>9</v>
      </c>
      <c r="K15" s="10">
        <f>SUM(K10:K14)</f>
        <v>0</v>
      </c>
      <c r="L15" s="11" t="s">
        <v>7</v>
      </c>
      <c r="M15" s="38">
        <f t="shared" si="0"/>
        <v>0</v>
      </c>
      <c r="N15" s="12" t="s">
        <v>7</v>
      </c>
      <c r="O15" s="246" t="s">
        <v>50</v>
      </c>
      <c r="P15" s="246"/>
      <c r="Q15" s="246"/>
      <c r="R15" s="246"/>
      <c r="S15" s="247"/>
      <c r="T15" s="210"/>
      <c r="U15" s="61"/>
    </row>
    <row r="16" spans="1:22" ht="44" customHeight="1" thickTop="1" x14ac:dyDescent="0.7">
      <c r="A16" s="61"/>
      <c r="B16" s="206" t="s">
        <v>39</v>
      </c>
      <c r="C16" s="158">
        <v>1</v>
      </c>
      <c r="D16" s="165" t="s">
        <v>20</v>
      </c>
      <c r="E16" s="74"/>
      <c r="F16" s="75"/>
      <c r="G16" s="76"/>
      <c r="H16" s="1">
        <f t="shared" ref="H16:H22" si="1">E16*8+F16+G16/60</f>
        <v>0</v>
      </c>
      <c r="I16" s="28" t="s">
        <v>7</v>
      </c>
      <c r="J16" s="29" t="s">
        <v>9</v>
      </c>
      <c r="K16" s="2">
        <f t="shared" ref="K16:K22" si="2">H16*V16</f>
        <v>0</v>
      </c>
      <c r="L16" s="34" t="s">
        <v>7</v>
      </c>
      <c r="M16" s="35">
        <f>H16-K16</f>
        <v>0</v>
      </c>
      <c r="N16" s="34" t="s">
        <v>7</v>
      </c>
      <c r="O16" s="215" t="s">
        <v>10</v>
      </c>
      <c r="P16" s="216"/>
      <c r="Q16" s="216"/>
      <c r="R16" s="216"/>
      <c r="S16" s="217"/>
      <c r="T16" s="208" t="s">
        <v>63</v>
      </c>
      <c r="U16" s="61"/>
      <c r="V16" s="54">
        <v>0</v>
      </c>
    </row>
    <row r="17" spans="1:22" ht="44" customHeight="1" x14ac:dyDescent="0.7">
      <c r="A17" s="61"/>
      <c r="B17" s="206"/>
      <c r="C17" s="160">
        <v>2</v>
      </c>
      <c r="D17" s="161" t="s">
        <v>16</v>
      </c>
      <c r="E17" s="77"/>
      <c r="F17" s="78"/>
      <c r="G17" s="79"/>
      <c r="H17" s="3">
        <f t="shared" si="1"/>
        <v>0</v>
      </c>
      <c r="I17" s="28" t="s">
        <v>7</v>
      </c>
      <c r="J17" s="30" t="s">
        <v>9</v>
      </c>
      <c r="K17" s="4">
        <f t="shared" si="2"/>
        <v>0</v>
      </c>
      <c r="L17" s="34" t="s">
        <v>7</v>
      </c>
      <c r="M17" s="35">
        <f t="shared" ref="M17:M36" si="3">H17-K17</f>
        <v>0</v>
      </c>
      <c r="N17" s="34" t="s">
        <v>7</v>
      </c>
      <c r="O17" s="45"/>
      <c r="P17" s="211" t="s">
        <v>47</v>
      </c>
      <c r="Q17" s="211"/>
      <c r="R17" s="211"/>
      <c r="S17" s="46"/>
      <c r="T17" s="209"/>
      <c r="U17" s="61"/>
      <c r="V17" s="54">
        <v>0</v>
      </c>
    </row>
    <row r="18" spans="1:22" ht="44" customHeight="1" x14ac:dyDescent="0.7">
      <c r="A18" s="61"/>
      <c r="B18" s="206"/>
      <c r="C18" s="160">
        <v>3</v>
      </c>
      <c r="D18" s="161" t="s">
        <v>18</v>
      </c>
      <c r="E18" s="77"/>
      <c r="F18" s="78"/>
      <c r="G18" s="79"/>
      <c r="H18" s="3">
        <f t="shared" si="1"/>
        <v>0</v>
      </c>
      <c r="I18" s="28" t="s">
        <v>7</v>
      </c>
      <c r="J18" s="30" t="s">
        <v>9</v>
      </c>
      <c r="K18" s="4">
        <f t="shared" si="2"/>
        <v>0</v>
      </c>
      <c r="L18" s="34" t="s">
        <v>7</v>
      </c>
      <c r="M18" s="35">
        <f t="shared" si="3"/>
        <v>0</v>
      </c>
      <c r="N18" s="34" t="s">
        <v>7</v>
      </c>
      <c r="O18" s="45"/>
      <c r="P18" s="47"/>
      <c r="Q18" s="47" t="s">
        <v>44</v>
      </c>
      <c r="R18" s="48"/>
      <c r="S18" s="46"/>
      <c r="T18" s="209"/>
      <c r="U18" s="61"/>
      <c r="V18" s="54">
        <v>0.05</v>
      </c>
    </row>
    <row r="19" spans="1:22" ht="44" customHeight="1" x14ac:dyDescent="0.7">
      <c r="A19" s="61"/>
      <c r="B19" s="206"/>
      <c r="C19" s="160">
        <v>4</v>
      </c>
      <c r="D19" s="161" t="s">
        <v>21</v>
      </c>
      <c r="E19" s="77"/>
      <c r="F19" s="78"/>
      <c r="G19" s="79"/>
      <c r="H19" s="3">
        <f t="shared" si="1"/>
        <v>0</v>
      </c>
      <c r="I19" s="28" t="s">
        <v>7</v>
      </c>
      <c r="J19" s="30" t="s">
        <v>9</v>
      </c>
      <c r="K19" s="4">
        <f t="shared" si="2"/>
        <v>0</v>
      </c>
      <c r="L19" s="34" t="s">
        <v>7</v>
      </c>
      <c r="M19" s="35">
        <f t="shared" si="3"/>
        <v>0</v>
      </c>
      <c r="N19" s="34" t="s">
        <v>7</v>
      </c>
      <c r="O19" s="45"/>
      <c r="P19" s="212" t="s">
        <v>48</v>
      </c>
      <c r="Q19" s="212"/>
      <c r="R19" s="212"/>
      <c r="S19" s="46"/>
      <c r="T19" s="209"/>
      <c r="U19" s="61"/>
      <c r="V19" s="54">
        <v>0.5</v>
      </c>
    </row>
    <row r="20" spans="1:22" ht="44" customHeight="1" x14ac:dyDescent="0.7">
      <c r="A20" s="61"/>
      <c r="B20" s="206"/>
      <c r="C20" s="160">
        <v>5</v>
      </c>
      <c r="D20" s="161" t="s">
        <v>22</v>
      </c>
      <c r="E20" s="80"/>
      <c r="F20" s="81"/>
      <c r="G20" s="82"/>
      <c r="H20" s="3">
        <f t="shared" si="1"/>
        <v>0</v>
      </c>
      <c r="I20" s="28" t="s">
        <v>7</v>
      </c>
      <c r="J20" s="30" t="s">
        <v>9</v>
      </c>
      <c r="K20" s="4">
        <f t="shared" si="2"/>
        <v>0</v>
      </c>
      <c r="L20" s="34" t="s">
        <v>7</v>
      </c>
      <c r="M20" s="39">
        <f t="shared" si="3"/>
        <v>0</v>
      </c>
      <c r="N20" s="34" t="s">
        <v>7</v>
      </c>
      <c r="O20" s="194" t="s">
        <v>51</v>
      </c>
      <c r="P20" s="195"/>
      <c r="Q20" s="195"/>
      <c r="R20" s="195"/>
      <c r="S20" s="196"/>
      <c r="T20" s="209"/>
      <c r="U20" s="61"/>
      <c r="V20" s="54">
        <v>0</v>
      </c>
    </row>
    <row r="21" spans="1:22" ht="44" customHeight="1" x14ac:dyDescent="0.7">
      <c r="A21" s="61"/>
      <c r="B21" s="206"/>
      <c r="C21" s="160">
        <v>6</v>
      </c>
      <c r="D21" s="161" t="s">
        <v>23</v>
      </c>
      <c r="E21" s="80"/>
      <c r="F21" s="81"/>
      <c r="G21" s="82"/>
      <c r="H21" s="3">
        <f t="shared" si="1"/>
        <v>0</v>
      </c>
      <c r="I21" s="28" t="s">
        <v>7</v>
      </c>
      <c r="J21" s="30" t="s">
        <v>9</v>
      </c>
      <c r="K21" s="4">
        <f t="shared" si="2"/>
        <v>0</v>
      </c>
      <c r="L21" s="34" t="s">
        <v>7</v>
      </c>
      <c r="M21" s="40">
        <f t="shared" si="3"/>
        <v>0</v>
      </c>
      <c r="N21" s="34" t="s">
        <v>7</v>
      </c>
      <c r="O21" s="224" t="s">
        <v>73</v>
      </c>
      <c r="P21" s="213"/>
      <c r="Q21" s="213"/>
      <c r="R21" s="213"/>
      <c r="S21" s="214"/>
      <c r="T21" s="209"/>
      <c r="U21" s="61"/>
      <c r="V21" s="54">
        <v>0</v>
      </c>
    </row>
    <row r="22" spans="1:22" ht="44" customHeight="1" thickBot="1" x14ac:dyDescent="0.75">
      <c r="A22" s="61"/>
      <c r="B22" s="206"/>
      <c r="C22" s="163">
        <v>7</v>
      </c>
      <c r="D22" s="161" t="s">
        <v>24</v>
      </c>
      <c r="E22" s="83"/>
      <c r="F22" s="84"/>
      <c r="G22" s="85"/>
      <c r="H22" s="13">
        <f t="shared" si="1"/>
        <v>0</v>
      </c>
      <c r="I22" s="31" t="s">
        <v>7</v>
      </c>
      <c r="J22" s="33" t="s">
        <v>9</v>
      </c>
      <c r="K22" s="14">
        <f t="shared" si="2"/>
        <v>0</v>
      </c>
      <c r="L22" s="36" t="s">
        <v>7</v>
      </c>
      <c r="M22" s="37">
        <f t="shared" si="3"/>
        <v>0</v>
      </c>
      <c r="N22" s="36" t="s">
        <v>7</v>
      </c>
      <c r="O22" s="221"/>
      <c r="P22" s="222"/>
      <c r="Q22" s="222"/>
      <c r="R22" s="222"/>
      <c r="S22" s="223"/>
      <c r="T22" s="209"/>
      <c r="U22" s="61"/>
      <c r="V22" s="54">
        <v>0.05</v>
      </c>
    </row>
    <row r="23" spans="1:22" ht="44" customHeight="1" thickTop="1" thickBot="1" x14ac:dyDescent="0.75">
      <c r="A23" s="61"/>
      <c r="B23" s="207"/>
      <c r="C23" s="218" t="s">
        <v>11</v>
      </c>
      <c r="D23" s="219"/>
      <c r="E23" s="225"/>
      <c r="F23" s="225"/>
      <c r="G23" s="225"/>
      <c r="H23" s="7">
        <f>SUM(H16:H22)</f>
        <v>0</v>
      </c>
      <c r="I23" s="8" t="s">
        <v>7</v>
      </c>
      <c r="J23" s="9" t="s">
        <v>9</v>
      </c>
      <c r="K23" s="10">
        <f>SUM(K16:K22)</f>
        <v>0</v>
      </c>
      <c r="L23" s="11" t="s">
        <v>7</v>
      </c>
      <c r="M23" s="38">
        <f>SUM(M16:M22)</f>
        <v>0</v>
      </c>
      <c r="N23" s="12" t="s">
        <v>7</v>
      </c>
      <c r="O23" s="49"/>
      <c r="P23" s="49"/>
      <c r="Q23" s="49"/>
      <c r="R23" s="49"/>
      <c r="S23" s="50"/>
      <c r="T23" s="210"/>
      <c r="U23" s="61"/>
    </row>
    <row r="24" spans="1:22" ht="44" customHeight="1" thickTop="1" x14ac:dyDescent="0.7">
      <c r="A24" s="61"/>
      <c r="B24" s="206" t="s">
        <v>40</v>
      </c>
      <c r="C24" s="158">
        <v>1</v>
      </c>
      <c r="D24" s="165" t="s">
        <v>114</v>
      </c>
      <c r="E24" s="74"/>
      <c r="F24" s="75"/>
      <c r="G24" s="76"/>
      <c r="H24" s="1">
        <f t="shared" ref="H24:H31" si="4">E24*8+F24+G24/60</f>
        <v>0</v>
      </c>
      <c r="I24" s="28" t="s">
        <v>7</v>
      </c>
      <c r="J24" s="29" t="s">
        <v>9</v>
      </c>
      <c r="K24" s="2">
        <f t="shared" ref="K24:K31" si="5">H24*V24</f>
        <v>0</v>
      </c>
      <c r="L24" s="34" t="s">
        <v>7</v>
      </c>
      <c r="M24" s="35">
        <f t="shared" si="3"/>
        <v>0</v>
      </c>
      <c r="N24" s="34" t="s">
        <v>7</v>
      </c>
      <c r="O24" s="215" t="s">
        <v>10</v>
      </c>
      <c r="P24" s="216"/>
      <c r="Q24" s="216"/>
      <c r="R24" s="216"/>
      <c r="S24" s="217"/>
      <c r="T24" s="208" t="s">
        <v>62</v>
      </c>
      <c r="U24" s="61"/>
      <c r="V24" s="54">
        <v>0</v>
      </c>
    </row>
    <row r="25" spans="1:22" ht="44" customHeight="1" x14ac:dyDescent="0.7">
      <c r="A25" s="61"/>
      <c r="B25" s="206"/>
      <c r="C25" s="160">
        <v>2</v>
      </c>
      <c r="D25" s="161" t="s">
        <v>115</v>
      </c>
      <c r="E25" s="77"/>
      <c r="F25" s="78"/>
      <c r="G25" s="79"/>
      <c r="H25" s="3">
        <f t="shared" si="4"/>
        <v>0</v>
      </c>
      <c r="I25" s="28" t="s">
        <v>7</v>
      </c>
      <c r="J25" s="30" t="s">
        <v>9</v>
      </c>
      <c r="K25" s="4">
        <f t="shared" si="5"/>
        <v>0</v>
      </c>
      <c r="L25" s="34" t="s">
        <v>7</v>
      </c>
      <c r="M25" s="35">
        <f t="shared" si="3"/>
        <v>0</v>
      </c>
      <c r="N25" s="34" t="s">
        <v>7</v>
      </c>
      <c r="O25" s="45"/>
      <c r="P25" s="211" t="s">
        <v>52</v>
      </c>
      <c r="Q25" s="211"/>
      <c r="R25" s="211"/>
      <c r="S25" s="46"/>
      <c r="T25" s="209"/>
      <c r="U25" s="61"/>
      <c r="V25" s="54">
        <v>0</v>
      </c>
    </row>
    <row r="26" spans="1:22" ht="44" customHeight="1" x14ac:dyDescent="0.7">
      <c r="A26" s="61"/>
      <c r="B26" s="206"/>
      <c r="C26" s="160">
        <v>3</v>
      </c>
      <c r="D26" s="161" t="s">
        <v>116</v>
      </c>
      <c r="E26" s="77"/>
      <c r="F26" s="78"/>
      <c r="G26" s="79"/>
      <c r="H26" s="3">
        <f t="shared" si="4"/>
        <v>0</v>
      </c>
      <c r="I26" s="28" t="s">
        <v>7</v>
      </c>
      <c r="J26" s="30" t="s">
        <v>9</v>
      </c>
      <c r="K26" s="4">
        <f t="shared" si="5"/>
        <v>0</v>
      </c>
      <c r="L26" s="34" t="s">
        <v>7</v>
      </c>
      <c r="M26" s="35">
        <f t="shared" si="3"/>
        <v>0</v>
      </c>
      <c r="N26" s="34" t="s">
        <v>7</v>
      </c>
      <c r="O26" s="45"/>
      <c r="P26" s="63"/>
      <c r="Q26" s="63"/>
      <c r="R26" s="63"/>
      <c r="S26" s="46"/>
      <c r="T26" s="209"/>
      <c r="U26" s="61"/>
      <c r="V26" s="54">
        <v>0</v>
      </c>
    </row>
    <row r="27" spans="1:22" ht="44" customHeight="1" x14ac:dyDescent="0.7">
      <c r="A27" s="61"/>
      <c r="B27" s="206"/>
      <c r="C27" s="160">
        <v>4</v>
      </c>
      <c r="D27" s="161" t="s">
        <v>26</v>
      </c>
      <c r="E27" s="77"/>
      <c r="F27" s="78"/>
      <c r="G27" s="79"/>
      <c r="H27" s="3">
        <f t="shared" si="4"/>
        <v>0</v>
      </c>
      <c r="I27" s="28" t="s">
        <v>7</v>
      </c>
      <c r="J27" s="30" t="s">
        <v>9</v>
      </c>
      <c r="K27" s="4">
        <f t="shared" si="5"/>
        <v>0</v>
      </c>
      <c r="L27" s="34" t="s">
        <v>7</v>
      </c>
      <c r="M27" s="35">
        <f t="shared" si="3"/>
        <v>0</v>
      </c>
      <c r="N27" s="34" t="s">
        <v>7</v>
      </c>
      <c r="O27" s="45"/>
      <c r="P27" s="47"/>
      <c r="Q27" s="47" t="s">
        <v>44</v>
      </c>
      <c r="R27" s="48"/>
      <c r="S27" s="46"/>
      <c r="T27" s="209"/>
      <c r="U27" s="61"/>
      <c r="V27" s="54">
        <v>1</v>
      </c>
    </row>
    <row r="28" spans="1:22" ht="44" customHeight="1" x14ac:dyDescent="0.7">
      <c r="A28" s="61"/>
      <c r="B28" s="206"/>
      <c r="C28" s="160">
        <v>5</v>
      </c>
      <c r="D28" s="161" t="s">
        <v>24</v>
      </c>
      <c r="E28" s="77"/>
      <c r="F28" s="78"/>
      <c r="G28" s="79"/>
      <c r="H28" s="3">
        <f t="shared" si="4"/>
        <v>0</v>
      </c>
      <c r="I28" s="28" t="s">
        <v>7</v>
      </c>
      <c r="J28" s="30" t="s">
        <v>9</v>
      </c>
      <c r="K28" s="4">
        <f t="shared" si="5"/>
        <v>0</v>
      </c>
      <c r="L28" s="34" t="s">
        <v>7</v>
      </c>
      <c r="M28" s="35">
        <f t="shared" si="3"/>
        <v>0</v>
      </c>
      <c r="N28" s="34" t="s">
        <v>7</v>
      </c>
      <c r="O28" s="45"/>
      <c r="P28" s="212" t="s">
        <v>53</v>
      </c>
      <c r="Q28" s="212"/>
      <c r="R28" s="212"/>
      <c r="S28" s="46"/>
      <c r="T28" s="209"/>
      <c r="U28" s="61"/>
      <c r="V28" s="54">
        <v>0.05</v>
      </c>
    </row>
    <row r="29" spans="1:22" ht="44" customHeight="1" x14ac:dyDescent="0.7">
      <c r="A29" s="61"/>
      <c r="B29" s="206"/>
      <c r="C29" s="160">
        <v>6</v>
      </c>
      <c r="D29" s="161" t="s">
        <v>27</v>
      </c>
      <c r="E29" s="80"/>
      <c r="F29" s="81"/>
      <c r="G29" s="82"/>
      <c r="H29" s="3">
        <f t="shared" si="4"/>
        <v>0</v>
      </c>
      <c r="I29" s="28" t="s">
        <v>7</v>
      </c>
      <c r="J29" s="30" t="s">
        <v>9</v>
      </c>
      <c r="K29" s="4">
        <f t="shared" si="5"/>
        <v>0</v>
      </c>
      <c r="L29" s="34" t="s">
        <v>7</v>
      </c>
      <c r="M29" s="35">
        <f t="shared" si="3"/>
        <v>0</v>
      </c>
      <c r="N29" s="41" t="s">
        <v>7</v>
      </c>
      <c r="O29" s="195" t="s">
        <v>54</v>
      </c>
      <c r="P29" s="195"/>
      <c r="Q29" s="195"/>
      <c r="R29" s="195"/>
      <c r="S29" s="196"/>
      <c r="T29" s="209"/>
      <c r="U29" s="61"/>
      <c r="V29" s="54">
        <v>0</v>
      </c>
    </row>
    <row r="30" spans="1:22" ht="44" customHeight="1" x14ac:dyDescent="0.7">
      <c r="A30" s="61"/>
      <c r="B30" s="206"/>
      <c r="C30" s="160">
        <v>7</v>
      </c>
      <c r="D30" s="161" t="s">
        <v>28</v>
      </c>
      <c r="E30" s="80"/>
      <c r="F30" s="81"/>
      <c r="G30" s="82"/>
      <c r="H30" s="3">
        <f t="shared" si="4"/>
        <v>0</v>
      </c>
      <c r="I30" s="28" t="s">
        <v>7</v>
      </c>
      <c r="J30" s="30" t="s">
        <v>9</v>
      </c>
      <c r="K30" s="4">
        <f t="shared" si="5"/>
        <v>0</v>
      </c>
      <c r="L30" s="34" t="s">
        <v>7</v>
      </c>
      <c r="M30" s="35">
        <f t="shared" si="3"/>
        <v>0</v>
      </c>
      <c r="N30" s="42" t="s">
        <v>7</v>
      </c>
      <c r="O30" s="213" t="s">
        <v>55</v>
      </c>
      <c r="P30" s="213"/>
      <c r="Q30" s="213"/>
      <c r="R30" s="213"/>
      <c r="S30" s="214"/>
      <c r="T30" s="209"/>
      <c r="U30" s="61"/>
      <c r="V30" s="54">
        <v>0</v>
      </c>
    </row>
    <row r="31" spans="1:22" ht="44" customHeight="1" thickBot="1" x14ac:dyDescent="0.75">
      <c r="A31" s="61"/>
      <c r="B31" s="206"/>
      <c r="C31" s="163">
        <v>8</v>
      </c>
      <c r="D31" s="161" t="s">
        <v>29</v>
      </c>
      <c r="E31" s="83"/>
      <c r="F31" s="84"/>
      <c r="G31" s="85"/>
      <c r="H31" s="5">
        <f t="shared" si="4"/>
        <v>0</v>
      </c>
      <c r="I31" s="31" t="s">
        <v>7</v>
      </c>
      <c r="J31" s="32" t="s">
        <v>9</v>
      </c>
      <c r="K31" s="6">
        <f t="shared" si="5"/>
        <v>0</v>
      </c>
      <c r="L31" s="36" t="s">
        <v>7</v>
      </c>
      <c r="M31" s="37">
        <f t="shared" si="3"/>
        <v>0</v>
      </c>
      <c r="N31" s="43" t="s">
        <v>7</v>
      </c>
      <c r="O31" s="51"/>
      <c r="P31" s="51"/>
      <c r="Q31" s="52"/>
      <c r="R31" s="51"/>
      <c r="S31" s="53"/>
      <c r="T31" s="209"/>
      <c r="U31" s="61"/>
      <c r="V31" s="54">
        <v>0</v>
      </c>
    </row>
    <row r="32" spans="1:22" ht="44" customHeight="1" thickTop="1" thickBot="1" x14ac:dyDescent="0.75">
      <c r="A32" s="61"/>
      <c r="B32" s="207"/>
      <c r="C32" s="218" t="s">
        <v>66</v>
      </c>
      <c r="D32" s="219"/>
      <c r="E32" s="225"/>
      <c r="F32" s="225"/>
      <c r="G32" s="225"/>
      <c r="H32" s="7">
        <f>SUM(H24:H31)</f>
        <v>0</v>
      </c>
      <c r="I32" s="8" t="s">
        <v>7</v>
      </c>
      <c r="J32" s="9" t="s">
        <v>9</v>
      </c>
      <c r="K32" s="15">
        <f>SUM(K24:K31)</f>
        <v>0</v>
      </c>
      <c r="L32" s="11" t="s">
        <v>7</v>
      </c>
      <c r="M32" s="38">
        <f>SUM(M24:M31)</f>
        <v>0</v>
      </c>
      <c r="N32" s="12" t="s">
        <v>7</v>
      </c>
      <c r="O32" s="49"/>
      <c r="P32" s="49"/>
      <c r="Q32" s="49"/>
      <c r="R32" s="49"/>
      <c r="S32" s="50"/>
      <c r="T32" s="210"/>
      <c r="U32" s="61"/>
    </row>
    <row r="33" spans="1:22" ht="44" customHeight="1" thickTop="1" x14ac:dyDescent="0.7">
      <c r="A33" s="61"/>
      <c r="B33" s="205" t="s">
        <v>41</v>
      </c>
      <c r="C33" s="166">
        <v>1</v>
      </c>
      <c r="D33" s="165" t="s">
        <v>30</v>
      </c>
      <c r="E33" s="74"/>
      <c r="F33" s="75"/>
      <c r="G33" s="76"/>
      <c r="H33" s="1">
        <f>E33*8+F33+G33/60</f>
        <v>0</v>
      </c>
      <c r="I33" s="28" t="s">
        <v>7</v>
      </c>
      <c r="J33" s="29" t="s">
        <v>9</v>
      </c>
      <c r="K33" s="2">
        <f>H33*V33</f>
        <v>0</v>
      </c>
      <c r="L33" s="34" t="s">
        <v>7</v>
      </c>
      <c r="M33" s="35">
        <f t="shared" si="3"/>
        <v>0</v>
      </c>
      <c r="N33" s="34" t="s">
        <v>7</v>
      </c>
      <c r="O33" s="215" t="s">
        <v>10</v>
      </c>
      <c r="P33" s="216"/>
      <c r="Q33" s="216"/>
      <c r="R33" s="216"/>
      <c r="S33" s="217"/>
      <c r="T33" s="208" t="s">
        <v>65</v>
      </c>
      <c r="U33" s="61"/>
      <c r="V33" s="54">
        <v>0</v>
      </c>
    </row>
    <row r="34" spans="1:22" ht="44" customHeight="1" x14ac:dyDescent="0.7">
      <c r="A34" s="61"/>
      <c r="B34" s="206"/>
      <c r="C34" s="160">
        <v>2</v>
      </c>
      <c r="D34" s="161" t="s">
        <v>31</v>
      </c>
      <c r="E34" s="77"/>
      <c r="F34" s="78"/>
      <c r="G34" s="79"/>
      <c r="H34" s="3">
        <f>E34*8+F34+G34/60</f>
        <v>0</v>
      </c>
      <c r="I34" s="28" t="s">
        <v>7</v>
      </c>
      <c r="J34" s="30" t="s">
        <v>9</v>
      </c>
      <c r="K34" s="4">
        <f>H34*V34</f>
        <v>0</v>
      </c>
      <c r="L34" s="34" t="s">
        <v>7</v>
      </c>
      <c r="M34" s="35">
        <f t="shared" si="3"/>
        <v>0</v>
      </c>
      <c r="N34" s="34" t="s">
        <v>7</v>
      </c>
      <c r="O34" s="45"/>
      <c r="P34" s="211" t="s">
        <v>56</v>
      </c>
      <c r="Q34" s="211"/>
      <c r="R34" s="211"/>
      <c r="S34" s="46"/>
      <c r="T34" s="209"/>
      <c r="U34" s="61"/>
      <c r="V34" s="54">
        <v>0</v>
      </c>
    </row>
    <row r="35" spans="1:22" ht="44" customHeight="1" x14ac:dyDescent="0.7">
      <c r="A35" s="61"/>
      <c r="B35" s="206"/>
      <c r="C35" s="160">
        <v>3</v>
      </c>
      <c r="D35" s="161" t="s">
        <v>32</v>
      </c>
      <c r="E35" s="77"/>
      <c r="F35" s="78"/>
      <c r="G35" s="79"/>
      <c r="H35" s="3">
        <f>E35*8+F35+G35/60</f>
        <v>0</v>
      </c>
      <c r="I35" s="28" t="s">
        <v>7</v>
      </c>
      <c r="J35" s="30" t="s">
        <v>9</v>
      </c>
      <c r="K35" s="4">
        <f>H35*V35</f>
        <v>0</v>
      </c>
      <c r="L35" s="34" t="s">
        <v>7</v>
      </c>
      <c r="M35" s="35">
        <f t="shared" si="3"/>
        <v>0</v>
      </c>
      <c r="N35" s="34" t="s">
        <v>7</v>
      </c>
      <c r="O35" s="45"/>
      <c r="P35" s="47"/>
      <c r="Q35" s="47" t="s">
        <v>44</v>
      </c>
      <c r="R35" s="48"/>
      <c r="S35" s="46"/>
      <c r="T35" s="209"/>
      <c r="U35" s="61"/>
      <c r="V35" s="54">
        <v>0</v>
      </c>
    </row>
    <row r="36" spans="1:22" ht="44" customHeight="1" thickBot="1" x14ac:dyDescent="0.75">
      <c r="A36" s="61"/>
      <c r="B36" s="206"/>
      <c r="C36" s="167">
        <v>4</v>
      </c>
      <c r="D36" s="164" t="s">
        <v>33</v>
      </c>
      <c r="E36" s="83"/>
      <c r="F36" s="84"/>
      <c r="G36" s="85"/>
      <c r="H36" s="5">
        <f>E36*8+F36+G36/60</f>
        <v>0</v>
      </c>
      <c r="I36" s="31" t="s">
        <v>7</v>
      </c>
      <c r="J36" s="32" t="s">
        <v>9</v>
      </c>
      <c r="K36" s="6">
        <f>H36*V36</f>
        <v>0</v>
      </c>
      <c r="L36" s="36" t="s">
        <v>7</v>
      </c>
      <c r="M36" s="35">
        <f t="shared" si="3"/>
        <v>0</v>
      </c>
      <c r="N36" s="36" t="s">
        <v>7</v>
      </c>
      <c r="O36" s="45"/>
      <c r="P36" s="212" t="s">
        <v>57</v>
      </c>
      <c r="Q36" s="212"/>
      <c r="R36" s="212"/>
      <c r="S36" s="46"/>
      <c r="T36" s="209"/>
      <c r="U36" s="61"/>
      <c r="V36" s="54">
        <v>0</v>
      </c>
    </row>
    <row r="37" spans="1:22" ht="44" customHeight="1" thickTop="1" thickBot="1" x14ac:dyDescent="0.75">
      <c r="A37" s="61"/>
      <c r="B37" s="206"/>
      <c r="C37" s="168"/>
      <c r="D37" s="169"/>
      <c r="E37" s="170"/>
      <c r="F37" s="170"/>
      <c r="G37" s="170"/>
      <c r="H37" s="16"/>
      <c r="I37" s="17"/>
      <c r="J37" s="18"/>
      <c r="K37" s="19"/>
      <c r="L37" s="20"/>
      <c r="M37" s="19"/>
      <c r="N37" s="21"/>
      <c r="O37" s="194" t="s">
        <v>49</v>
      </c>
      <c r="P37" s="195"/>
      <c r="Q37" s="195"/>
      <c r="R37" s="195"/>
      <c r="S37" s="196"/>
      <c r="T37" s="209"/>
      <c r="U37" s="61"/>
    </row>
    <row r="38" spans="1:22" ht="44" customHeight="1" thickTop="1" thickBot="1" x14ac:dyDescent="0.75">
      <c r="A38" s="61"/>
      <c r="B38" s="207"/>
      <c r="C38" s="218" t="s">
        <v>11</v>
      </c>
      <c r="D38" s="219"/>
      <c r="E38" s="220"/>
      <c r="F38" s="220"/>
      <c r="G38" s="220"/>
      <c r="H38" s="7">
        <f>SUM(H33:H36)</f>
        <v>0</v>
      </c>
      <c r="I38" s="8" t="s">
        <v>7</v>
      </c>
      <c r="J38" s="9" t="s">
        <v>9</v>
      </c>
      <c r="K38" s="15">
        <f>SUM(K33:K36)</f>
        <v>0</v>
      </c>
      <c r="L38" s="11" t="s">
        <v>7</v>
      </c>
      <c r="M38" s="38">
        <f>SUM(M33:M37)</f>
        <v>0</v>
      </c>
      <c r="N38" s="12" t="s">
        <v>7</v>
      </c>
      <c r="O38" s="213" t="s">
        <v>58</v>
      </c>
      <c r="P38" s="213"/>
      <c r="Q38" s="213"/>
      <c r="R38" s="213"/>
      <c r="S38" s="214"/>
      <c r="T38" s="210"/>
      <c r="U38" s="61"/>
    </row>
    <row r="39" spans="1:22" ht="44" customHeight="1" thickTop="1" x14ac:dyDescent="0.7">
      <c r="A39" s="61"/>
      <c r="B39" s="253" t="s">
        <v>42</v>
      </c>
      <c r="C39" s="166">
        <v>1</v>
      </c>
      <c r="D39" s="165" t="s">
        <v>34</v>
      </c>
      <c r="E39" s="74"/>
      <c r="F39" s="75"/>
      <c r="G39" s="76"/>
      <c r="H39" s="1">
        <f t="shared" ref="H39:H44" si="6">E39*8+F39+G39/60</f>
        <v>0</v>
      </c>
      <c r="I39" s="28" t="s">
        <v>7</v>
      </c>
      <c r="J39" s="29" t="s">
        <v>9</v>
      </c>
      <c r="K39" s="2">
        <f t="shared" ref="K39:K44" si="7">H39*V39</f>
        <v>0</v>
      </c>
      <c r="L39" s="34" t="s">
        <v>7</v>
      </c>
      <c r="M39" s="35">
        <f t="shared" ref="M39:M44" si="8">H39-K39</f>
        <v>0</v>
      </c>
      <c r="N39" s="34" t="s">
        <v>7</v>
      </c>
      <c r="O39" s="215" t="s">
        <v>10</v>
      </c>
      <c r="P39" s="216"/>
      <c r="Q39" s="216"/>
      <c r="R39" s="216"/>
      <c r="S39" s="217"/>
      <c r="T39" s="208" t="s">
        <v>65</v>
      </c>
      <c r="U39" s="61"/>
      <c r="V39" s="54">
        <v>0</v>
      </c>
    </row>
    <row r="40" spans="1:22" ht="44" customHeight="1" x14ac:dyDescent="0.7">
      <c r="A40" s="61"/>
      <c r="B40" s="206"/>
      <c r="C40" s="171">
        <v>2</v>
      </c>
      <c r="D40" s="161" t="s">
        <v>35</v>
      </c>
      <c r="E40" s="77"/>
      <c r="F40" s="78"/>
      <c r="G40" s="79"/>
      <c r="H40" s="3">
        <f t="shared" si="6"/>
        <v>0</v>
      </c>
      <c r="I40" s="28" t="s">
        <v>7</v>
      </c>
      <c r="J40" s="30" t="s">
        <v>9</v>
      </c>
      <c r="K40" s="4">
        <f t="shared" si="7"/>
        <v>0</v>
      </c>
      <c r="L40" s="34" t="s">
        <v>7</v>
      </c>
      <c r="M40" s="35">
        <f t="shared" si="8"/>
        <v>0</v>
      </c>
      <c r="N40" s="34" t="s">
        <v>7</v>
      </c>
      <c r="O40" s="45"/>
      <c r="P40" s="211" t="s">
        <v>59</v>
      </c>
      <c r="Q40" s="211"/>
      <c r="R40" s="211"/>
      <c r="S40" s="46"/>
      <c r="T40" s="209"/>
      <c r="U40" s="61"/>
      <c r="V40" s="54">
        <v>0</v>
      </c>
    </row>
    <row r="41" spans="1:22" ht="44" customHeight="1" x14ac:dyDescent="0.7">
      <c r="A41" s="61"/>
      <c r="B41" s="206"/>
      <c r="C41" s="171">
        <v>3</v>
      </c>
      <c r="D41" s="161" t="s">
        <v>36</v>
      </c>
      <c r="E41" s="77"/>
      <c r="F41" s="78"/>
      <c r="G41" s="79"/>
      <c r="H41" s="3">
        <f t="shared" si="6"/>
        <v>0</v>
      </c>
      <c r="I41" s="28" t="s">
        <v>7</v>
      </c>
      <c r="J41" s="30" t="s">
        <v>9</v>
      </c>
      <c r="K41" s="4">
        <f t="shared" si="7"/>
        <v>0</v>
      </c>
      <c r="L41" s="34" t="s">
        <v>7</v>
      </c>
      <c r="M41" s="35">
        <f t="shared" si="8"/>
        <v>0</v>
      </c>
      <c r="N41" s="34" t="s">
        <v>7</v>
      </c>
      <c r="O41" s="45"/>
      <c r="P41" s="47"/>
      <c r="Q41" s="47" t="s">
        <v>44</v>
      </c>
      <c r="R41" s="48"/>
      <c r="S41" s="46"/>
      <c r="T41" s="209"/>
      <c r="U41" s="61"/>
      <c r="V41" s="54">
        <v>0</v>
      </c>
    </row>
    <row r="42" spans="1:22" ht="44" customHeight="1" x14ac:dyDescent="0.7">
      <c r="A42" s="61"/>
      <c r="B42" s="206"/>
      <c r="C42" s="171">
        <v>4</v>
      </c>
      <c r="D42" s="161" t="s">
        <v>37</v>
      </c>
      <c r="E42" s="77"/>
      <c r="F42" s="78"/>
      <c r="G42" s="79"/>
      <c r="H42" s="3">
        <f t="shared" si="6"/>
        <v>0</v>
      </c>
      <c r="I42" s="28" t="s">
        <v>7</v>
      </c>
      <c r="J42" s="30" t="s">
        <v>9</v>
      </c>
      <c r="K42" s="4">
        <f t="shared" si="7"/>
        <v>0</v>
      </c>
      <c r="L42" s="34" t="s">
        <v>7</v>
      </c>
      <c r="M42" s="35">
        <f t="shared" si="8"/>
        <v>0</v>
      </c>
      <c r="N42" s="34" t="s">
        <v>7</v>
      </c>
      <c r="O42" s="45"/>
      <c r="P42" s="212" t="s">
        <v>60</v>
      </c>
      <c r="Q42" s="212"/>
      <c r="R42" s="212"/>
      <c r="S42" s="46"/>
      <c r="T42" s="209"/>
      <c r="U42" s="61"/>
      <c r="V42" s="54">
        <v>0</v>
      </c>
    </row>
    <row r="43" spans="1:22" ht="44" customHeight="1" x14ac:dyDescent="0.7">
      <c r="A43" s="61"/>
      <c r="B43" s="206"/>
      <c r="C43" s="171">
        <v>5</v>
      </c>
      <c r="D43" s="161" t="s">
        <v>22</v>
      </c>
      <c r="E43" s="77"/>
      <c r="F43" s="78"/>
      <c r="G43" s="79"/>
      <c r="H43" s="3">
        <f t="shared" si="6"/>
        <v>0</v>
      </c>
      <c r="I43" s="28" t="s">
        <v>7</v>
      </c>
      <c r="J43" s="30" t="s">
        <v>9</v>
      </c>
      <c r="K43" s="4">
        <f t="shared" si="7"/>
        <v>0</v>
      </c>
      <c r="L43" s="34" t="s">
        <v>7</v>
      </c>
      <c r="M43" s="39">
        <f t="shared" si="8"/>
        <v>0</v>
      </c>
      <c r="N43" s="34" t="s">
        <v>7</v>
      </c>
      <c r="O43" s="194" t="s">
        <v>61</v>
      </c>
      <c r="P43" s="195"/>
      <c r="Q43" s="195"/>
      <c r="R43" s="195"/>
      <c r="S43" s="196"/>
      <c r="T43" s="209"/>
      <c r="U43" s="61"/>
      <c r="V43" s="54">
        <v>0</v>
      </c>
    </row>
    <row r="44" spans="1:22" ht="44" customHeight="1" thickBot="1" x14ac:dyDescent="0.75">
      <c r="A44" s="61"/>
      <c r="B44" s="254"/>
      <c r="C44" s="167">
        <v>6</v>
      </c>
      <c r="D44" s="164" t="s">
        <v>12</v>
      </c>
      <c r="E44" s="83"/>
      <c r="F44" s="84"/>
      <c r="G44" s="85"/>
      <c r="H44" s="5">
        <f t="shared" si="6"/>
        <v>0</v>
      </c>
      <c r="I44" s="31" t="s">
        <v>7</v>
      </c>
      <c r="J44" s="32" t="s">
        <v>9</v>
      </c>
      <c r="K44" s="6">
        <f t="shared" si="7"/>
        <v>0</v>
      </c>
      <c r="L44" s="36" t="s">
        <v>7</v>
      </c>
      <c r="M44" s="37">
        <f t="shared" si="8"/>
        <v>0</v>
      </c>
      <c r="N44" s="36" t="s">
        <v>7</v>
      </c>
      <c r="O44" s="224" t="s">
        <v>69</v>
      </c>
      <c r="P44" s="213"/>
      <c r="Q44" s="213"/>
      <c r="R44" s="213"/>
      <c r="S44" s="214"/>
      <c r="T44" s="209"/>
      <c r="U44" s="61"/>
      <c r="V44" s="54">
        <v>1</v>
      </c>
    </row>
    <row r="45" spans="1:22" ht="44" customHeight="1" thickTop="1" thickBot="1" x14ac:dyDescent="0.75">
      <c r="A45" s="61"/>
      <c r="B45" s="207"/>
      <c r="C45" s="218" t="s">
        <v>11</v>
      </c>
      <c r="D45" s="219"/>
      <c r="E45" s="255"/>
      <c r="F45" s="255"/>
      <c r="G45" s="255"/>
      <c r="H45" s="7">
        <f>SUM(H39:H44)</f>
        <v>0</v>
      </c>
      <c r="I45" s="8" t="s">
        <v>7</v>
      </c>
      <c r="J45" s="9" t="s">
        <v>9</v>
      </c>
      <c r="K45" s="15">
        <f>SUM(K39:K44)</f>
        <v>0</v>
      </c>
      <c r="L45" s="11" t="s">
        <v>7</v>
      </c>
      <c r="M45" s="38">
        <f>SUM(M39:M44)</f>
        <v>0</v>
      </c>
      <c r="N45" s="12" t="s">
        <v>7</v>
      </c>
      <c r="O45" s="49"/>
      <c r="P45" s="49"/>
      <c r="Q45" s="49"/>
      <c r="R45" s="49"/>
      <c r="S45" s="50"/>
      <c r="T45" s="210"/>
      <c r="U45" s="61"/>
    </row>
    <row r="46" spans="1:22" ht="44" customHeight="1" thickBot="1" x14ac:dyDescent="0.75">
      <c r="A46" s="61"/>
      <c r="B46" s="250" t="s">
        <v>67</v>
      </c>
      <c r="C46" s="251"/>
      <c r="D46" s="251"/>
      <c r="E46" s="251"/>
      <c r="F46" s="251"/>
      <c r="G46" s="252"/>
      <c r="H46" s="22">
        <f>SUM(H45,H38,H32,H23,H15)</f>
        <v>0</v>
      </c>
      <c r="I46" s="23" t="s">
        <v>7</v>
      </c>
      <c r="J46" s="24" t="s">
        <v>9</v>
      </c>
      <c r="K46" s="25">
        <f>SUM(K45,K38,K32,K23,K15)</f>
        <v>0</v>
      </c>
      <c r="L46" s="26" t="s">
        <v>7</v>
      </c>
      <c r="M46" s="44">
        <f>SUM(M45,M38,M32,M23,M15)</f>
        <v>0</v>
      </c>
      <c r="N46" s="26" t="s">
        <v>7</v>
      </c>
      <c r="O46" s="27"/>
      <c r="P46" s="27"/>
      <c r="Q46" s="27"/>
      <c r="R46" s="27"/>
      <c r="S46" s="27"/>
      <c r="T46" s="27"/>
      <c r="U46" s="61"/>
    </row>
    <row r="47" spans="1:22" ht="22.25" customHeight="1" x14ac:dyDescent="0.7">
      <c r="A47" s="61"/>
      <c r="B47" s="152"/>
      <c r="C47" s="152"/>
      <c r="D47" s="61"/>
      <c r="E47" s="61"/>
      <c r="F47" s="61"/>
      <c r="G47" s="61"/>
      <c r="H47" s="61"/>
      <c r="I47" s="61"/>
      <c r="J47" s="153"/>
      <c r="K47" s="61"/>
      <c r="L47" s="61"/>
      <c r="M47" s="61"/>
      <c r="N47" s="61"/>
      <c r="O47" s="61"/>
      <c r="P47" s="61"/>
      <c r="Q47" s="153"/>
      <c r="R47" s="61"/>
      <c r="S47" s="154"/>
      <c r="T47" s="152"/>
      <c r="U47" s="61"/>
      <c r="V47" s="54">
        <v>0.05</v>
      </c>
    </row>
  </sheetData>
  <sheetProtection algorithmName="SHA-512" hashValue="rjxAcOfVyihzyx+F0TaicNkGzbi1KiSAZW+sCYSXdQ0a4GyHXvjyxnRszgdifOfmvTIhvTe0Tpu9eO2JUchgVQ==" saltValue="lGolx55bos/5NYQ/Mft1Zg==" spinCount="100000" sheet="1" objects="1" scenarios="1"/>
  <mergeCells count="57">
    <mergeCell ref="B8:B9"/>
    <mergeCell ref="C8:D9"/>
    <mergeCell ref="E8:G8"/>
    <mergeCell ref="H8:N8"/>
    <mergeCell ref="O8:S9"/>
    <mergeCell ref="B3:T3"/>
    <mergeCell ref="O5:Q5"/>
    <mergeCell ref="R5:T5"/>
    <mergeCell ref="O6:Q6"/>
    <mergeCell ref="R6:T6"/>
    <mergeCell ref="V8:V9"/>
    <mergeCell ref="H9:J9"/>
    <mergeCell ref="K9:L9"/>
    <mergeCell ref="M9:N9"/>
    <mergeCell ref="O14:S14"/>
    <mergeCell ref="T10:T15"/>
    <mergeCell ref="P11:R11"/>
    <mergeCell ref="P13:R13"/>
    <mergeCell ref="T8:T9"/>
    <mergeCell ref="O15:S15"/>
    <mergeCell ref="B10:B15"/>
    <mergeCell ref="O10:S10"/>
    <mergeCell ref="O22:S22"/>
    <mergeCell ref="C23:G23"/>
    <mergeCell ref="B24:B32"/>
    <mergeCell ref="O24:S24"/>
    <mergeCell ref="C32:G32"/>
    <mergeCell ref="B16:B23"/>
    <mergeCell ref="O16:S16"/>
    <mergeCell ref="P17:R17"/>
    <mergeCell ref="P19:R19"/>
    <mergeCell ref="O20:S20"/>
    <mergeCell ref="O21:S21"/>
    <mergeCell ref="C15:G15"/>
    <mergeCell ref="T16:T23"/>
    <mergeCell ref="B33:B38"/>
    <mergeCell ref="O33:S33"/>
    <mergeCell ref="T33:T38"/>
    <mergeCell ref="P34:R34"/>
    <mergeCell ref="P36:R36"/>
    <mergeCell ref="O37:S37"/>
    <mergeCell ref="C38:G38"/>
    <mergeCell ref="O38:S38"/>
    <mergeCell ref="T24:T32"/>
    <mergeCell ref="P25:R25"/>
    <mergeCell ref="P28:R28"/>
    <mergeCell ref="O29:S29"/>
    <mergeCell ref="O30:S30"/>
    <mergeCell ref="B46:G46"/>
    <mergeCell ref="B39:B45"/>
    <mergeCell ref="O39:S39"/>
    <mergeCell ref="T39:T45"/>
    <mergeCell ref="P40:R40"/>
    <mergeCell ref="P42:R42"/>
    <mergeCell ref="O43:S43"/>
    <mergeCell ref="O44:S44"/>
    <mergeCell ref="C45:G45"/>
  </mergeCells>
  <phoneticPr fontId="2"/>
  <pageMargins left="0.23622047244094491" right="0.23622047244094491" top="0.74803149606299213" bottom="0.74803149606299213" header="0.31496062992125984" footer="0.31496062992125984"/>
  <pageSetup paperSize="8"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0930-4353-422E-A624-EE393F0945C4}">
  <sheetPr>
    <tabColor rgb="FFFFFF00"/>
    <pageSetUpPr fitToPage="1"/>
  </sheetPr>
  <dimension ref="A1:U88"/>
  <sheetViews>
    <sheetView showGridLines="0" view="pageBreakPreview" zoomScale="55" zoomScaleNormal="70" zoomScaleSheetLayoutView="55" workbookViewId="0">
      <selection activeCell="R15" sqref="R15"/>
    </sheetView>
  </sheetViews>
  <sheetFormatPr defaultColWidth="8.6875" defaultRowHeight="22.15" x14ac:dyDescent="0.7"/>
  <cols>
    <col min="1" max="1" width="7.3125" style="105" customWidth="1"/>
    <col min="2" max="2" width="37.3125" style="119" customWidth="1"/>
    <col min="3" max="3" width="41.5" style="119" customWidth="1"/>
    <col min="4" max="4" width="10.6875" style="119" customWidth="1"/>
    <col min="5" max="5" width="4.75" style="123" customWidth="1"/>
    <col min="6" max="6" width="10.5625" style="119" customWidth="1"/>
    <col min="7" max="7" width="4.8125" style="124" customWidth="1"/>
    <col min="8" max="8" width="10.5625" style="119" customWidth="1"/>
    <col min="9" max="9" width="4.8125" style="124" customWidth="1"/>
    <col min="10" max="10" width="10.6875" style="119" customWidth="1"/>
    <col min="11" max="11" width="4.8125" style="124" customWidth="1"/>
    <col min="12" max="12" width="10.5625" style="119" customWidth="1"/>
    <col min="13" max="13" width="4.9375" style="124" customWidth="1"/>
    <col min="14" max="14" width="10.5625" style="119" customWidth="1"/>
    <col min="15" max="15" width="4.8125" style="124" customWidth="1"/>
    <col min="16" max="16" width="17" style="125" customWidth="1"/>
    <col min="17" max="18" width="17" style="126" customWidth="1"/>
    <col min="19" max="19" width="17" style="119" customWidth="1"/>
    <col min="20" max="20" width="59.4375" style="119" customWidth="1"/>
    <col min="21" max="21" width="7.3125" style="105" customWidth="1"/>
    <col min="22" max="16384" width="8.6875" style="119"/>
  </cols>
  <sheetData>
    <row r="1" spans="1:21" s="105" customFormat="1" ht="29" customHeight="1" x14ac:dyDescent="0.7">
      <c r="E1" s="106"/>
      <c r="G1" s="107"/>
      <c r="I1" s="107"/>
      <c r="K1" s="107"/>
      <c r="M1" s="107"/>
      <c r="O1" s="107"/>
      <c r="P1" s="112"/>
      <c r="Q1" s="113"/>
      <c r="R1" s="113"/>
    </row>
    <row r="2" spans="1:21" s="105" customFormat="1" ht="38.549999999999997" customHeight="1" thickBot="1" x14ac:dyDescent="0.75">
      <c r="B2" s="127" t="s">
        <v>141</v>
      </c>
      <c r="E2" s="106"/>
      <c r="G2" s="107"/>
      <c r="I2" s="107"/>
      <c r="K2" s="107"/>
      <c r="M2" s="107"/>
      <c r="O2" s="107"/>
      <c r="P2" s="112"/>
      <c r="Q2" s="113"/>
      <c r="R2" s="113"/>
    </row>
    <row r="3" spans="1:21" ht="57.5" customHeight="1" thickBot="1" x14ac:dyDescent="0.75">
      <c r="B3" s="226" t="s">
        <v>140</v>
      </c>
      <c r="C3" s="226"/>
      <c r="D3" s="226"/>
      <c r="E3" s="226"/>
      <c r="F3" s="226"/>
      <c r="G3" s="226"/>
      <c r="H3" s="226"/>
      <c r="I3" s="226"/>
      <c r="J3" s="226"/>
      <c r="K3" s="226"/>
      <c r="L3" s="226"/>
      <c r="M3" s="226"/>
      <c r="N3" s="226"/>
      <c r="O3" s="226"/>
      <c r="P3" s="226"/>
      <c r="Q3" s="226"/>
      <c r="R3" s="226"/>
      <c r="S3" s="226"/>
      <c r="T3" s="226"/>
    </row>
    <row r="4" spans="1:21" s="105" customFormat="1" ht="7.05" customHeight="1" x14ac:dyDescent="0.7">
      <c r="E4" s="106"/>
      <c r="G4" s="107"/>
      <c r="I4" s="107"/>
      <c r="K4" s="107"/>
      <c r="M4" s="107"/>
      <c r="O4" s="107"/>
      <c r="P4" s="112"/>
      <c r="Q4" s="113"/>
      <c r="R4" s="113"/>
    </row>
    <row r="5" spans="1:21" s="105" customFormat="1" ht="22.5" thickBot="1" x14ac:dyDescent="0.75">
      <c r="A5" s="120"/>
      <c r="B5" s="120"/>
      <c r="E5" s="106"/>
      <c r="G5" s="107"/>
      <c r="I5" s="107"/>
      <c r="K5" s="107"/>
      <c r="M5" s="107"/>
      <c r="O5" s="107"/>
      <c r="P5" s="112"/>
      <c r="Q5" s="113"/>
      <c r="R5" s="113"/>
    </row>
    <row r="6" spans="1:21" ht="34.5" customHeight="1" thickTop="1" thickBot="1" x14ac:dyDescent="0.75">
      <c r="B6" s="310" t="s">
        <v>128</v>
      </c>
      <c r="C6" s="311"/>
      <c r="D6" s="286" t="s">
        <v>112</v>
      </c>
      <c r="E6" s="287"/>
      <c r="F6" s="288"/>
      <c r="G6" s="305"/>
      <c r="H6" s="306"/>
      <c r="I6" s="128" t="s">
        <v>113</v>
      </c>
      <c r="J6" s="286" t="s">
        <v>103</v>
      </c>
      <c r="K6" s="287"/>
      <c r="L6" s="288"/>
      <c r="M6" s="305">
        <f>ROUNDDOWN(3810000/2085,0)</f>
        <v>1827</v>
      </c>
      <c r="N6" s="306"/>
      <c r="O6" s="129" t="s">
        <v>104</v>
      </c>
      <c r="P6" s="297" t="s">
        <v>123</v>
      </c>
      <c r="Q6" s="298"/>
      <c r="R6" s="298"/>
      <c r="S6" s="298"/>
      <c r="T6" s="298"/>
    </row>
    <row r="7" spans="1:21" ht="34.5" customHeight="1" thickTop="1" thickBot="1" x14ac:dyDescent="0.75">
      <c r="B7" s="312"/>
      <c r="C7" s="313"/>
      <c r="D7" s="286" t="s">
        <v>109</v>
      </c>
      <c r="E7" s="287"/>
      <c r="F7" s="288"/>
      <c r="G7" s="289"/>
      <c r="H7" s="290"/>
      <c r="I7" s="128" t="s">
        <v>85</v>
      </c>
      <c r="J7" s="291" t="s">
        <v>110</v>
      </c>
      <c r="K7" s="292"/>
      <c r="L7" s="293"/>
      <c r="M7" s="321"/>
      <c r="N7" s="322"/>
      <c r="O7" s="130" t="s">
        <v>85</v>
      </c>
      <c r="P7" s="112"/>
      <c r="Q7" s="113"/>
      <c r="R7" s="62"/>
      <c r="S7" s="131"/>
      <c r="T7" s="132"/>
    </row>
    <row r="8" spans="1:21" ht="34.5" customHeight="1" thickTop="1" thickBot="1" x14ac:dyDescent="0.75">
      <c r="B8" s="312"/>
      <c r="C8" s="313"/>
      <c r="D8" s="316" t="s">
        <v>111</v>
      </c>
      <c r="E8" s="317"/>
      <c r="F8" s="318"/>
      <c r="G8" s="305"/>
      <c r="H8" s="306"/>
      <c r="I8" s="133" t="s">
        <v>85</v>
      </c>
      <c r="J8" s="303"/>
      <c r="K8" s="303"/>
      <c r="L8" s="303"/>
      <c r="M8" s="304"/>
      <c r="N8" s="304"/>
      <c r="O8" s="134"/>
      <c r="P8" s="112"/>
      <c r="Q8" s="113"/>
      <c r="R8" s="62"/>
      <c r="S8" s="131"/>
      <c r="T8" s="132"/>
    </row>
    <row r="9" spans="1:21" ht="34.5" customHeight="1" thickTop="1" thickBot="1" x14ac:dyDescent="0.75">
      <c r="B9" s="312"/>
      <c r="C9" s="313"/>
      <c r="D9" s="299" t="s">
        <v>125</v>
      </c>
      <c r="E9" s="300"/>
      <c r="F9" s="135" t="s">
        <v>18</v>
      </c>
      <c r="G9" s="118"/>
      <c r="H9" s="136" t="s">
        <v>122</v>
      </c>
      <c r="I9" s="118"/>
      <c r="J9" s="301"/>
      <c r="K9" s="301"/>
      <c r="L9" s="301"/>
      <c r="M9" s="302"/>
      <c r="N9" s="302"/>
      <c r="O9" s="137"/>
      <c r="P9" s="105"/>
      <c r="Q9" s="105"/>
      <c r="R9" s="138"/>
      <c r="S9" s="139" t="s">
        <v>145</v>
      </c>
      <c r="T9" s="64"/>
    </row>
    <row r="10" spans="1:21" ht="34.5" customHeight="1" thickTop="1" thickBot="1" x14ac:dyDescent="0.75">
      <c r="B10" s="314"/>
      <c r="C10" s="315"/>
      <c r="D10" s="307" t="s">
        <v>127</v>
      </c>
      <c r="E10" s="308"/>
      <c r="F10" s="135" t="s">
        <v>117</v>
      </c>
      <c r="G10" s="118"/>
      <c r="H10" s="140" t="s">
        <v>118</v>
      </c>
      <c r="I10" s="118"/>
      <c r="J10" s="309" t="s">
        <v>124</v>
      </c>
      <c r="K10" s="300"/>
      <c r="L10" s="141" t="s">
        <v>18</v>
      </c>
      <c r="M10" s="118"/>
      <c r="N10" s="140" t="s">
        <v>122</v>
      </c>
      <c r="O10" s="118"/>
      <c r="P10" s="112"/>
      <c r="Q10" s="113"/>
      <c r="R10" s="62"/>
      <c r="S10" s="139" t="s">
        <v>1</v>
      </c>
      <c r="T10" s="64"/>
    </row>
    <row r="11" spans="1:21" x14ac:dyDescent="0.7">
      <c r="B11" s="105"/>
      <c r="C11" s="105"/>
      <c r="D11" s="105"/>
      <c r="E11" s="106"/>
      <c r="F11" s="105"/>
      <c r="G11" s="107"/>
      <c r="H11" s="105"/>
      <c r="I11" s="107"/>
      <c r="J11" s="105"/>
      <c r="K11" s="107"/>
      <c r="L11" s="105"/>
      <c r="M11" s="107"/>
      <c r="N11" s="105"/>
      <c r="O11" s="107"/>
      <c r="P11" s="112"/>
      <c r="Q11" s="113"/>
      <c r="R11" s="113"/>
      <c r="S11" s="105"/>
      <c r="T11" s="105"/>
    </row>
    <row r="12" spans="1:21" s="105" customFormat="1" ht="26.65" x14ac:dyDescent="0.7">
      <c r="B12" s="142" t="s">
        <v>75</v>
      </c>
      <c r="E12" s="106"/>
      <c r="G12" s="107"/>
      <c r="I12" s="107"/>
      <c r="K12" s="107"/>
      <c r="M12" s="107"/>
      <c r="O12" s="107"/>
      <c r="P12" s="112"/>
      <c r="Q12" s="113"/>
      <c r="R12" s="113"/>
    </row>
    <row r="13" spans="1:21" s="122" customFormat="1" ht="30.5" customHeight="1" x14ac:dyDescent="0.7">
      <c r="A13" s="121"/>
      <c r="B13" s="266" t="s">
        <v>43</v>
      </c>
      <c r="C13" s="266"/>
      <c r="D13" s="267" t="s">
        <v>129</v>
      </c>
      <c r="E13" s="268"/>
      <c r="F13" s="268"/>
      <c r="G13" s="268"/>
      <c r="H13" s="268"/>
      <c r="I13" s="269"/>
      <c r="J13" s="270" t="s">
        <v>130</v>
      </c>
      <c r="K13" s="271"/>
      <c r="L13" s="271"/>
      <c r="M13" s="271"/>
      <c r="N13" s="271"/>
      <c r="O13" s="272"/>
      <c r="P13" s="273" t="s">
        <v>76</v>
      </c>
      <c r="Q13" s="273"/>
      <c r="R13" s="273"/>
      <c r="S13" s="273"/>
      <c r="T13" s="274" t="s">
        <v>77</v>
      </c>
      <c r="U13" s="121"/>
    </row>
    <row r="14" spans="1:21" ht="46.05" customHeight="1" x14ac:dyDescent="0.7">
      <c r="B14" s="86" t="s">
        <v>105</v>
      </c>
      <c r="C14" s="86" t="s">
        <v>106</v>
      </c>
      <c r="D14" s="275" t="s">
        <v>78</v>
      </c>
      <c r="E14" s="275"/>
      <c r="F14" s="276" t="s">
        <v>79</v>
      </c>
      <c r="G14" s="276"/>
      <c r="H14" s="277" t="s">
        <v>80</v>
      </c>
      <c r="I14" s="278"/>
      <c r="J14" s="279" t="s">
        <v>81</v>
      </c>
      <c r="K14" s="279"/>
      <c r="L14" s="280" t="s">
        <v>82</v>
      </c>
      <c r="M14" s="280"/>
      <c r="N14" s="256" t="s">
        <v>83</v>
      </c>
      <c r="O14" s="257"/>
      <c r="P14" s="87" t="s">
        <v>120</v>
      </c>
      <c r="Q14" s="88" t="s">
        <v>74</v>
      </c>
      <c r="R14" s="89" t="s">
        <v>121</v>
      </c>
      <c r="S14" s="90" t="s">
        <v>84</v>
      </c>
      <c r="T14" s="274"/>
    </row>
    <row r="15" spans="1:21" ht="26.55" customHeight="1" x14ac:dyDescent="0.7">
      <c r="B15" s="258" t="s">
        <v>107</v>
      </c>
      <c r="C15" s="91" t="s">
        <v>15</v>
      </c>
      <c r="D15" s="92">
        <f>'【入力用シート】STEP1 '!M10</f>
        <v>0</v>
      </c>
      <c r="E15" s="93" t="s">
        <v>7</v>
      </c>
      <c r="F15" s="91">
        <f>$G$7+$M$7+$G$8</f>
        <v>0</v>
      </c>
      <c r="G15" s="94" t="s">
        <v>85</v>
      </c>
      <c r="H15" s="92">
        <f>D15*F15</f>
        <v>0</v>
      </c>
      <c r="I15" s="94" t="s">
        <v>7</v>
      </c>
      <c r="J15" s="91">
        <f>$G$6</f>
        <v>0</v>
      </c>
      <c r="K15" s="94" t="s">
        <v>86</v>
      </c>
      <c r="L15" s="91">
        <f>$G$7+$M$7+$G$8</f>
        <v>0</v>
      </c>
      <c r="M15" s="94" t="s">
        <v>85</v>
      </c>
      <c r="N15" s="91">
        <f>J15*L15</f>
        <v>0</v>
      </c>
      <c r="O15" s="94" t="s">
        <v>86</v>
      </c>
      <c r="P15" s="95">
        <f>$M$6</f>
        <v>1827</v>
      </c>
      <c r="Q15" s="96">
        <f>P15*H15</f>
        <v>0</v>
      </c>
      <c r="R15" s="96" t="e">
        <f>((8+3)*($G$7+$M$7)+(60+3)*$G$8)/($G$7+$M$7+$G$8)</f>
        <v>#DIV/0!</v>
      </c>
      <c r="S15" s="96" t="e">
        <f>R15*N15</f>
        <v>#DIV/0!</v>
      </c>
      <c r="T15" s="259" t="s">
        <v>87</v>
      </c>
    </row>
    <row r="16" spans="1:21" ht="26.55" customHeight="1" x14ac:dyDescent="0.7">
      <c r="B16" s="258"/>
      <c r="C16" s="91" t="s">
        <v>16</v>
      </c>
      <c r="D16" s="92">
        <f>'【入力用シート】STEP1 '!M11</f>
        <v>0</v>
      </c>
      <c r="E16" s="93" t="s">
        <v>7</v>
      </c>
      <c r="F16" s="91">
        <f t="shared" ref="F16:F19" si="0">$G$7+$M$7+$G$8</f>
        <v>0</v>
      </c>
      <c r="G16" s="94" t="s">
        <v>85</v>
      </c>
      <c r="H16" s="92">
        <f>D16*F16</f>
        <v>0</v>
      </c>
      <c r="I16" s="94" t="s">
        <v>7</v>
      </c>
      <c r="J16" s="97" t="s">
        <v>88</v>
      </c>
      <c r="K16" s="94"/>
      <c r="L16" s="97" t="s">
        <v>88</v>
      </c>
      <c r="M16" s="94"/>
      <c r="N16" s="97" t="s">
        <v>88</v>
      </c>
      <c r="O16" s="94"/>
      <c r="P16" s="95">
        <f t="shared" ref="P16:P19" si="1">$M$6</f>
        <v>1827</v>
      </c>
      <c r="Q16" s="96">
        <f>P16*H16</f>
        <v>0</v>
      </c>
      <c r="R16" s="98" t="s">
        <v>88</v>
      </c>
      <c r="S16" s="97" t="s">
        <v>88</v>
      </c>
      <c r="T16" s="260"/>
    </row>
    <row r="17" spans="2:20" ht="26.55" customHeight="1" x14ac:dyDescent="0.7">
      <c r="B17" s="258"/>
      <c r="C17" s="91" t="s">
        <v>17</v>
      </c>
      <c r="D17" s="92">
        <f>'【入力用シート】STEP1 '!M12</f>
        <v>0</v>
      </c>
      <c r="E17" s="93" t="s">
        <v>7</v>
      </c>
      <c r="F17" s="91">
        <f t="shared" si="0"/>
        <v>0</v>
      </c>
      <c r="G17" s="94" t="s">
        <v>85</v>
      </c>
      <c r="H17" s="92">
        <f t="shared" ref="H17:H19" si="2">D17*F17</f>
        <v>0</v>
      </c>
      <c r="I17" s="94" t="s">
        <v>7</v>
      </c>
      <c r="J17" s="91">
        <f>$G$6</f>
        <v>0</v>
      </c>
      <c r="K17" s="94" t="s">
        <v>86</v>
      </c>
      <c r="L17" s="91">
        <f>$G$7+$M$7+$G$8</f>
        <v>0</v>
      </c>
      <c r="M17" s="94" t="s">
        <v>85</v>
      </c>
      <c r="N17" s="91">
        <f>J17*L17</f>
        <v>0</v>
      </c>
      <c r="O17" s="94" t="s">
        <v>86</v>
      </c>
      <c r="P17" s="95">
        <f t="shared" si="1"/>
        <v>1827</v>
      </c>
      <c r="Q17" s="96">
        <f>P17*H17</f>
        <v>0</v>
      </c>
      <c r="R17" s="96" t="e">
        <f>(34*($G$7+$M$7)+30*$G$8)/($G$7+$M$7+$G$8)</f>
        <v>#DIV/0!</v>
      </c>
      <c r="S17" s="96" t="e">
        <f>R17*N17</f>
        <v>#DIV/0!</v>
      </c>
      <c r="T17" s="260"/>
    </row>
    <row r="18" spans="2:20" ht="26.55" customHeight="1" x14ac:dyDescent="0.7">
      <c r="B18" s="258"/>
      <c r="C18" s="91" t="s">
        <v>18</v>
      </c>
      <c r="D18" s="92">
        <f>'【入力用シート】STEP1 '!M13</f>
        <v>0</v>
      </c>
      <c r="E18" s="93" t="s">
        <v>7</v>
      </c>
      <c r="F18" s="91">
        <f t="shared" si="0"/>
        <v>0</v>
      </c>
      <c r="G18" s="94" t="s">
        <v>85</v>
      </c>
      <c r="H18" s="92">
        <f t="shared" si="2"/>
        <v>0</v>
      </c>
      <c r="I18" s="94" t="s">
        <v>7</v>
      </c>
      <c r="J18" s="91">
        <v>1</v>
      </c>
      <c r="K18" s="94" t="s">
        <v>85</v>
      </c>
      <c r="L18" s="91">
        <f>$G$7+$M$7+$G$8</f>
        <v>0</v>
      </c>
      <c r="M18" s="94" t="s">
        <v>85</v>
      </c>
      <c r="N18" s="91">
        <f>J18*L18</f>
        <v>0</v>
      </c>
      <c r="O18" s="94" t="s">
        <v>85</v>
      </c>
      <c r="P18" s="95">
        <f t="shared" si="1"/>
        <v>1827</v>
      </c>
      <c r="Q18" s="96">
        <f>P18*H18</f>
        <v>0</v>
      </c>
      <c r="R18" s="96" t="b">
        <f>IF(D18&gt;0,400)</f>
        <v>0</v>
      </c>
      <c r="S18" s="96">
        <f>R18*N18</f>
        <v>0</v>
      </c>
      <c r="T18" s="260"/>
    </row>
    <row r="19" spans="2:20" ht="26.55" customHeight="1" x14ac:dyDescent="0.7">
      <c r="B19" s="258"/>
      <c r="C19" s="91" t="s">
        <v>19</v>
      </c>
      <c r="D19" s="92">
        <f>'【入力用シート】STEP1 '!M14</f>
        <v>0</v>
      </c>
      <c r="E19" s="93" t="s">
        <v>7</v>
      </c>
      <c r="F19" s="91">
        <f t="shared" si="0"/>
        <v>0</v>
      </c>
      <c r="G19" s="94" t="s">
        <v>85</v>
      </c>
      <c r="H19" s="92">
        <f t="shared" si="2"/>
        <v>0</v>
      </c>
      <c r="I19" s="94" t="s">
        <v>7</v>
      </c>
      <c r="J19" s="97" t="s">
        <v>88</v>
      </c>
      <c r="K19" s="94"/>
      <c r="L19" s="97" t="s">
        <v>88</v>
      </c>
      <c r="M19" s="94"/>
      <c r="N19" s="97" t="s">
        <v>88</v>
      </c>
      <c r="O19" s="94"/>
      <c r="P19" s="95">
        <f t="shared" si="1"/>
        <v>1827</v>
      </c>
      <c r="Q19" s="96">
        <f>P19*H19</f>
        <v>0</v>
      </c>
      <c r="R19" s="98" t="s">
        <v>88</v>
      </c>
      <c r="S19" s="97" t="s">
        <v>88</v>
      </c>
      <c r="T19" s="261"/>
    </row>
    <row r="20" spans="2:20" x14ac:dyDescent="0.7">
      <c r="B20" s="281"/>
      <c r="C20" s="281"/>
      <c r="D20" s="262" t="s">
        <v>10</v>
      </c>
      <c r="E20" s="262"/>
      <c r="F20" s="262"/>
      <c r="G20" s="262"/>
      <c r="H20" s="99">
        <f>SUM(H15:H19)</f>
        <v>0</v>
      </c>
      <c r="I20" s="100" t="s">
        <v>7</v>
      </c>
      <c r="J20" s="282"/>
      <c r="K20" s="283"/>
      <c r="L20" s="283"/>
      <c r="M20" s="283"/>
      <c r="N20" s="283"/>
      <c r="O20" s="284"/>
      <c r="P20" s="101" t="s">
        <v>10</v>
      </c>
      <c r="Q20" s="102">
        <f>SUM(Q15:Q19)</f>
        <v>0</v>
      </c>
      <c r="R20" s="103" t="s">
        <v>10</v>
      </c>
      <c r="S20" s="102" t="e">
        <f>SUM(S15:S19)</f>
        <v>#DIV/0!</v>
      </c>
      <c r="T20" s="104"/>
    </row>
    <row r="21" spans="2:20" s="105" customFormat="1" x14ac:dyDescent="0.7">
      <c r="E21" s="106"/>
      <c r="G21" s="107"/>
      <c r="I21" s="107"/>
      <c r="K21" s="107"/>
      <c r="M21" s="107"/>
      <c r="O21" s="107"/>
      <c r="P21" s="108"/>
      <c r="Q21" s="109"/>
      <c r="R21" s="110"/>
      <c r="S21" s="109"/>
    </row>
    <row r="22" spans="2:20" ht="34.049999999999997" customHeight="1" x14ac:dyDescent="0.7">
      <c r="B22" s="263" t="s">
        <v>131</v>
      </c>
      <c r="C22" s="264"/>
      <c r="D22" s="264"/>
      <c r="E22" s="264"/>
      <c r="F22" s="264"/>
      <c r="G22" s="264"/>
      <c r="H22" s="264"/>
      <c r="I22" s="264"/>
      <c r="J22" s="264"/>
      <c r="K22" s="264"/>
      <c r="L22" s="264"/>
      <c r="M22" s="264"/>
      <c r="N22" s="264"/>
      <c r="O22" s="265"/>
      <c r="P22" s="319">
        <f>H20</f>
        <v>0</v>
      </c>
      <c r="Q22" s="320"/>
      <c r="R22" s="320"/>
      <c r="S22" s="320"/>
      <c r="T22" s="111" t="s">
        <v>7</v>
      </c>
    </row>
    <row r="23" spans="2:20" s="105" customFormat="1" x14ac:dyDescent="0.7">
      <c r="E23" s="106"/>
      <c r="G23" s="107"/>
      <c r="I23" s="107"/>
      <c r="K23" s="107"/>
      <c r="M23" s="107"/>
      <c r="O23" s="107"/>
      <c r="P23" s="112"/>
      <c r="Q23" s="113"/>
      <c r="R23" s="113"/>
    </row>
    <row r="24" spans="2:20" ht="34.049999999999997" customHeight="1" x14ac:dyDescent="0.7">
      <c r="B24" s="263" t="s">
        <v>108</v>
      </c>
      <c r="C24" s="264"/>
      <c r="D24" s="264"/>
      <c r="E24" s="264"/>
      <c r="F24" s="264"/>
      <c r="G24" s="264"/>
      <c r="H24" s="264"/>
      <c r="I24" s="264"/>
      <c r="J24" s="264"/>
      <c r="K24" s="264"/>
      <c r="L24" s="264"/>
      <c r="M24" s="264"/>
      <c r="N24" s="264"/>
      <c r="O24" s="265"/>
      <c r="P24" s="285" t="e">
        <f>Q20+S20</f>
        <v>#DIV/0!</v>
      </c>
      <c r="Q24" s="285"/>
      <c r="R24" s="285"/>
      <c r="S24" s="285"/>
      <c r="T24" s="285"/>
    </row>
    <row r="25" spans="2:20" s="105" customFormat="1" x14ac:dyDescent="0.7">
      <c r="E25" s="106"/>
      <c r="G25" s="107"/>
      <c r="I25" s="107"/>
      <c r="K25" s="107"/>
      <c r="M25" s="107"/>
      <c r="O25" s="107"/>
      <c r="P25" s="112"/>
      <c r="Q25" s="113"/>
      <c r="R25" s="113"/>
    </row>
    <row r="26" spans="2:20" ht="24.4" x14ac:dyDescent="0.7">
      <c r="B26" s="114" t="s">
        <v>89</v>
      </c>
      <c r="C26" s="105"/>
      <c r="D26" s="105"/>
      <c r="E26" s="106"/>
      <c r="F26" s="105"/>
      <c r="G26" s="107"/>
      <c r="H26" s="105"/>
      <c r="I26" s="107"/>
      <c r="J26" s="105"/>
      <c r="K26" s="107"/>
      <c r="L26" s="105"/>
      <c r="M26" s="107"/>
      <c r="N26" s="105"/>
      <c r="O26" s="107"/>
      <c r="P26" s="112"/>
      <c r="Q26" s="113"/>
      <c r="R26" s="113"/>
      <c r="S26" s="105"/>
      <c r="T26" s="105"/>
    </row>
    <row r="27" spans="2:20" ht="30" customHeight="1" x14ac:dyDescent="0.7">
      <c r="B27" s="266" t="s">
        <v>43</v>
      </c>
      <c r="C27" s="266"/>
      <c r="D27" s="267" t="s">
        <v>129</v>
      </c>
      <c r="E27" s="268"/>
      <c r="F27" s="268"/>
      <c r="G27" s="268"/>
      <c r="H27" s="268"/>
      <c r="I27" s="269"/>
      <c r="J27" s="270" t="s">
        <v>130</v>
      </c>
      <c r="K27" s="271"/>
      <c r="L27" s="271"/>
      <c r="M27" s="271"/>
      <c r="N27" s="271"/>
      <c r="O27" s="272"/>
      <c r="P27" s="273" t="s">
        <v>76</v>
      </c>
      <c r="Q27" s="273"/>
      <c r="R27" s="273"/>
      <c r="S27" s="273"/>
      <c r="T27" s="274" t="s">
        <v>77</v>
      </c>
    </row>
    <row r="28" spans="2:20" ht="46.5" customHeight="1" x14ac:dyDescent="0.7">
      <c r="B28" s="86" t="s">
        <v>105</v>
      </c>
      <c r="C28" s="86" t="s">
        <v>106</v>
      </c>
      <c r="D28" s="275" t="s">
        <v>78</v>
      </c>
      <c r="E28" s="275"/>
      <c r="F28" s="276" t="s">
        <v>79</v>
      </c>
      <c r="G28" s="276"/>
      <c r="H28" s="277" t="s">
        <v>80</v>
      </c>
      <c r="I28" s="278"/>
      <c r="J28" s="279" t="s">
        <v>81</v>
      </c>
      <c r="K28" s="279"/>
      <c r="L28" s="280" t="s">
        <v>82</v>
      </c>
      <c r="M28" s="280"/>
      <c r="N28" s="256" t="s">
        <v>83</v>
      </c>
      <c r="O28" s="257"/>
      <c r="P28" s="87" t="s">
        <v>120</v>
      </c>
      <c r="Q28" s="88" t="s">
        <v>74</v>
      </c>
      <c r="R28" s="89" t="s">
        <v>121</v>
      </c>
      <c r="S28" s="90" t="s">
        <v>84</v>
      </c>
      <c r="T28" s="274"/>
    </row>
    <row r="29" spans="2:20" x14ac:dyDescent="0.7">
      <c r="B29" s="258" t="s">
        <v>119</v>
      </c>
      <c r="C29" s="91" t="s">
        <v>20</v>
      </c>
      <c r="D29" s="92">
        <f>'【入力用シート】STEP1 '!M16</f>
        <v>0</v>
      </c>
      <c r="E29" s="93" t="s">
        <v>7</v>
      </c>
      <c r="F29" s="91">
        <v>1</v>
      </c>
      <c r="G29" s="94" t="s">
        <v>85</v>
      </c>
      <c r="H29" s="92">
        <f>D29*F29</f>
        <v>0</v>
      </c>
      <c r="I29" s="94" t="s">
        <v>7</v>
      </c>
      <c r="J29" s="91">
        <f>$G$6*3</f>
        <v>0</v>
      </c>
      <c r="K29" s="94" t="s">
        <v>86</v>
      </c>
      <c r="L29" s="91">
        <v>1</v>
      </c>
      <c r="M29" s="94" t="s">
        <v>85</v>
      </c>
      <c r="N29" s="91">
        <f>J29*L29</f>
        <v>0</v>
      </c>
      <c r="O29" s="94" t="s">
        <v>86</v>
      </c>
      <c r="P29" s="95">
        <f>$M$6</f>
        <v>1827</v>
      </c>
      <c r="Q29" s="96">
        <f t="shared" ref="Q29:Q35" si="3">P29*H29</f>
        <v>0</v>
      </c>
      <c r="R29" s="96" t="b">
        <f>IF(D29&gt;0,4)</f>
        <v>0</v>
      </c>
      <c r="S29" s="96">
        <f>N29*R29</f>
        <v>0</v>
      </c>
      <c r="T29" s="259" t="s">
        <v>90</v>
      </c>
    </row>
    <row r="30" spans="2:20" x14ac:dyDescent="0.7">
      <c r="B30" s="258"/>
      <c r="C30" s="91" t="s">
        <v>16</v>
      </c>
      <c r="D30" s="92">
        <f>'【入力用シート】STEP1 '!M17</f>
        <v>0</v>
      </c>
      <c r="E30" s="93" t="s">
        <v>7</v>
      </c>
      <c r="F30" s="91">
        <v>1</v>
      </c>
      <c r="G30" s="94" t="s">
        <v>85</v>
      </c>
      <c r="H30" s="92">
        <f>D30*F30</f>
        <v>0</v>
      </c>
      <c r="I30" s="94" t="s">
        <v>7</v>
      </c>
      <c r="J30" s="97" t="s">
        <v>88</v>
      </c>
      <c r="K30" s="94"/>
      <c r="L30" s="97" t="s">
        <v>88</v>
      </c>
      <c r="M30" s="94"/>
      <c r="N30" s="97" t="s">
        <v>88</v>
      </c>
      <c r="O30" s="94"/>
      <c r="P30" s="95">
        <f t="shared" ref="P30:P35" si="4">$M$6</f>
        <v>1827</v>
      </c>
      <c r="Q30" s="96">
        <f t="shared" si="3"/>
        <v>0</v>
      </c>
      <c r="R30" s="98" t="s">
        <v>88</v>
      </c>
      <c r="S30" s="97" t="s">
        <v>88</v>
      </c>
      <c r="T30" s="260"/>
    </row>
    <row r="31" spans="2:20" x14ac:dyDescent="0.7">
      <c r="B31" s="258"/>
      <c r="C31" s="91" t="s">
        <v>18</v>
      </c>
      <c r="D31" s="92">
        <f>'【入力用シート】STEP1 '!M18</f>
        <v>0</v>
      </c>
      <c r="E31" s="93" t="s">
        <v>7</v>
      </c>
      <c r="F31" s="91">
        <v>1</v>
      </c>
      <c r="G31" s="94" t="s">
        <v>85</v>
      </c>
      <c r="H31" s="92">
        <f t="shared" ref="H31:H35" si="5">D31*F31</f>
        <v>0</v>
      </c>
      <c r="I31" s="94" t="s">
        <v>7</v>
      </c>
      <c r="J31" s="91">
        <v>1</v>
      </c>
      <c r="K31" s="94" t="s">
        <v>85</v>
      </c>
      <c r="L31" s="91">
        <v>1</v>
      </c>
      <c r="M31" s="94" t="s">
        <v>85</v>
      </c>
      <c r="N31" s="91">
        <f t="shared" ref="N31" si="6">J31*L31</f>
        <v>1</v>
      </c>
      <c r="O31" s="94" t="s">
        <v>85</v>
      </c>
      <c r="P31" s="95">
        <f t="shared" si="4"/>
        <v>1827</v>
      </c>
      <c r="Q31" s="96">
        <f t="shared" si="3"/>
        <v>0</v>
      </c>
      <c r="R31" s="96" t="b">
        <f>IF(D31&gt;0,400)</f>
        <v>0</v>
      </c>
      <c r="S31" s="96">
        <f>R31*N31</f>
        <v>0</v>
      </c>
      <c r="T31" s="260"/>
    </row>
    <row r="32" spans="2:20" x14ac:dyDescent="0.7">
      <c r="B32" s="258"/>
      <c r="C32" s="91" t="s">
        <v>91</v>
      </c>
      <c r="D32" s="92">
        <f>'【入力用シート】STEP1 '!M19</f>
        <v>0</v>
      </c>
      <c r="E32" s="93" t="s">
        <v>7</v>
      </c>
      <c r="F32" s="91">
        <v>1</v>
      </c>
      <c r="G32" s="94" t="s">
        <v>85</v>
      </c>
      <c r="H32" s="92">
        <f t="shared" si="5"/>
        <v>0</v>
      </c>
      <c r="I32" s="94" t="s">
        <v>7</v>
      </c>
      <c r="J32" s="91"/>
      <c r="K32" s="94"/>
      <c r="L32" s="91"/>
      <c r="M32" s="94"/>
      <c r="N32" s="91"/>
      <c r="O32" s="94"/>
      <c r="P32" s="95">
        <f t="shared" si="4"/>
        <v>1827</v>
      </c>
      <c r="Q32" s="96">
        <f t="shared" si="3"/>
        <v>0</v>
      </c>
      <c r="R32" s="98" t="s">
        <v>88</v>
      </c>
      <c r="S32" s="97" t="s">
        <v>88</v>
      </c>
      <c r="T32" s="260"/>
    </row>
    <row r="33" spans="2:20" x14ac:dyDescent="0.7">
      <c r="B33" s="258"/>
      <c r="C33" s="91" t="s">
        <v>22</v>
      </c>
      <c r="D33" s="92">
        <f>'【入力用シート】STEP1 '!M20</f>
        <v>0</v>
      </c>
      <c r="E33" s="93" t="s">
        <v>7</v>
      </c>
      <c r="F33" s="91">
        <v>1</v>
      </c>
      <c r="G33" s="94" t="s">
        <v>85</v>
      </c>
      <c r="H33" s="92">
        <f t="shared" si="5"/>
        <v>0</v>
      </c>
      <c r="I33" s="94" t="s">
        <v>7</v>
      </c>
      <c r="J33" s="97" t="s">
        <v>88</v>
      </c>
      <c r="K33" s="94"/>
      <c r="L33" s="97" t="s">
        <v>88</v>
      </c>
      <c r="M33" s="94"/>
      <c r="N33" s="97" t="s">
        <v>88</v>
      </c>
      <c r="O33" s="94"/>
      <c r="P33" s="95">
        <f t="shared" si="4"/>
        <v>1827</v>
      </c>
      <c r="Q33" s="96">
        <f t="shared" si="3"/>
        <v>0</v>
      </c>
      <c r="R33" s="98" t="s">
        <v>88</v>
      </c>
      <c r="S33" s="97" t="s">
        <v>88</v>
      </c>
      <c r="T33" s="260"/>
    </row>
    <row r="34" spans="2:20" ht="44.25" x14ac:dyDescent="0.7">
      <c r="B34" s="258"/>
      <c r="C34" s="91" t="s">
        <v>92</v>
      </c>
      <c r="D34" s="92">
        <f>'【入力用シート】STEP1 '!M21</f>
        <v>0</v>
      </c>
      <c r="E34" s="93" t="s">
        <v>7</v>
      </c>
      <c r="F34" s="91">
        <v>1</v>
      </c>
      <c r="G34" s="94" t="s">
        <v>85</v>
      </c>
      <c r="H34" s="92">
        <f t="shared" si="5"/>
        <v>0</v>
      </c>
      <c r="I34" s="94" t="s">
        <v>7</v>
      </c>
      <c r="J34" s="97" t="s">
        <v>88</v>
      </c>
      <c r="K34" s="94"/>
      <c r="L34" s="97" t="s">
        <v>88</v>
      </c>
      <c r="M34" s="94"/>
      <c r="N34" s="97" t="s">
        <v>88</v>
      </c>
      <c r="O34" s="94"/>
      <c r="P34" s="95">
        <f t="shared" si="4"/>
        <v>1827</v>
      </c>
      <c r="Q34" s="96">
        <f t="shared" si="3"/>
        <v>0</v>
      </c>
      <c r="R34" s="98" t="s">
        <v>88</v>
      </c>
      <c r="S34" s="97" t="s">
        <v>88</v>
      </c>
      <c r="T34" s="260"/>
    </row>
    <row r="35" spans="2:20" x14ac:dyDescent="0.7">
      <c r="B35" s="258"/>
      <c r="C35" s="91" t="s">
        <v>93</v>
      </c>
      <c r="D35" s="92">
        <f>'【入力用シート】STEP1 '!M22</f>
        <v>0</v>
      </c>
      <c r="E35" s="93" t="s">
        <v>7</v>
      </c>
      <c r="F35" s="91">
        <v>1</v>
      </c>
      <c r="G35" s="94" t="s">
        <v>85</v>
      </c>
      <c r="H35" s="92">
        <f t="shared" si="5"/>
        <v>0</v>
      </c>
      <c r="I35" s="94" t="s">
        <v>7</v>
      </c>
      <c r="J35" s="91">
        <v>1</v>
      </c>
      <c r="K35" s="94" t="s">
        <v>85</v>
      </c>
      <c r="L35" s="91">
        <v>1</v>
      </c>
      <c r="M35" s="94" t="s">
        <v>85</v>
      </c>
      <c r="N35" s="91">
        <f t="shared" ref="N35" si="7">J35*L35</f>
        <v>1</v>
      </c>
      <c r="O35" s="94" t="s">
        <v>85</v>
      </c>
      <c r="P35" s="95">
        <f t="shared" si="4"/>
        <v>1827</v>
      </c>
      <c r="Q35" s="96">
        <f t="shared" si="3"/>
        <v>0</v>
      </c>
      <c r="R35" s="96" t="b">
        <f>IF($G$9=1,400)</f>
        <v>0</v>
      </c>
      <c r="S35" s="96">
        <f>R35*N35</f>
        <v>0</v>
      </c>
      <c r="T35" s="260"/>
    </row>
    <row r="36" spans="2:20" x14ac:dyDescent="0.7">
      <c r="B36" s="281"/>
      <c r="C36" s="281"/>
      <c r="D36" s="262" t="s">
        <v>10</v>
      </c>
      <c r="E36" s="262"/>
      <c r="F36" s="262"/>
      <c r="G36" s="262"/>
      <c r="H36" s="99">
        <f>SUM(H29:H35)</f>
        <v>0</v>
      </c>
      <c r="I36" s="100" t="s">
        <v>7</v>
      </c>
      <c r="J36" s="282"/>
      <c r="K36" s="283"/>
      <c r="L36" s="283"/>
      <c r="M36" s="283"/>
      <c r="N36" s="283"/>
      <c r="O36" s="284"/>
      <c r="P36" s="101" t="s">
        <v>10</v>
      </c>
      <c r="Q36" s="102">
        <f>SUM(Q29:Q35)</f>
        <v>0</v>
      </c>
      <c r="R36" s="103" t="s">
        <v>10</v>
      </c>
      <c r="S36" s="102">
        <f>SUM(S29:S35)</f>
        <v>0</v>
      </c>
      <c r="T36" s="104"/>
    </row>
    <row r="37" spans="2:20" x14ac:dyDescent="0.7">
      <c r="B37" s="105"/>
      <c r="C37" s="105"/>
      <c r="D37" s="105"/>
      <c r="E37" s="106"/>
      <c r="F37" s="105"/>
      <c r="G37" s="107"/>
      <c r="H37" s="105"/>
      <c r="I37" s="107"/>
      <c r="J37" s="105"/>
      <c r="K37" s="107"/>
      <c r="L37" s="105"/>
      <c r="M37" s="107"/>
      <c r="N37" s="105"/>
      <c r="O37" s="107"/>
      <c r="P37" s="115"/>
      <c r="Q37" s="109"/>
      <c r="R37" s="110"/>
      <c r="S37" s="109"/>
      <c r="T37" s="105"/>
    </row>
    <row r="38" spans="2:20" ht="34.049999999999997" customHeight="1" x14ac:dyDescent="0.7">
      <c r="B38" s="263" t="s">
        <v>131</v>
      </c>
      <c r="C38" s="264"/>
      <c r="D38" s="264"/>
      <c r="E38" s="264"/>
      <c r="F38" s="264"/>
      <c r="G38" s="264"/>
      <c r="H38" s="264"/>
      <c r="I38" s="264"/>
      <c r="J38" s="264"/>
      <c r="K38" s="264"/>
      <c r="L38" s="264"/>
      <c r="M38" s="264"/>
      <c r="N38" s="264"/>
      <c r="O38" s="265"/>
      <c r="P38" s="319">
        <f>H36</f>
        <v>0</v>
      </c>
      <c r="Q38" s="320"/>
      <c r="R38" s="320"/>
      <c r="S38" s="320"/>
      <c r="T38" s="111" t="s">
        <v>7</v>
      </c>
    </row>
    <row r="39" spans="2:20" s="105" customFormat="1" x14ac:dyDescent="0.7">
      <c r="E39" s="106"/>
      <c r="G39" s="107"/>
      <c r="I39" s="107"/>
      <c r="K39" s="107"/>
      <c r="M39" s="107"/>
      <c r="O39" s="107"/>
      <c r="P39" s="112"/>
      <c r="Q39" s="113"/>
      <c r="R39" s="113"/>
    </row>
    <row r="40" spans="2:20" ht="34.049999999999997" customHeight="1" x14ac:dyDescent="0.7">
      <c r="B40" s="263" t="s">
        <v>108</v>
      </c>
      <c r="C40" s="264"/>
      <c r="D40" s="264"/>
      <c r="E40" s="264"/>
      <c r="F40" s="264"/>
      <c r="G40" s="264"/>
      <c r="H40" s="264"/>
      <c r="I40" s="264"/>
      <c r="J40" s="264"/>
      <c r="K40" s="264"/>
      <c r="L40" s="264"/>
      <c r="M40" s="264"/>
      <c r="N40" s="264"/>
      <c r="O40" s="265"/>
      <c r="P40" s="285">
        <f>Q36+S36</f>
        <v>0</v>
      </c>
      <c r="Q40" s="285"/>
      <c r="R40" s="285"/>
      <c r="S40" s="285"/>
      <c r="T40" s="285"/>
    </row>
    <row r="41" spans="2:20" x14ac:dyDescent="0.7">
      <c r="B41" s="105"/>
      <c r="C41" s="105"/>
      <c r="D41" s="105"/>
      <c r="E41" s="106"/>
      <c r="F41" s="105"/>
      <c r="G41" s="107"/>
      <c r="H41" s="105"/>
      <c r="I41" s="107"/>
      <c r="J41" s="105"/>
      <c r="K41" s="107"/>
      <c r="L41" s="105"/>
      <c r="M41" s="107"/>
      <c r="N41" s="105"/>
      <c r="O41" s="107"/>
      <c r="P41" s="112"/>
      <c r="Q41" s="113"/>
      <c r="R41" s="113"/>
      <c r="S41" s="105"/>
      <c r="T41" s="105"/>
    </row>
    <row r="42" spans="2:20" ht="24.4" x14ac:dyDescent="0.7">
      <c r="B42" s="116" t="s">
        <v>94</v>
      </c>
      <c r="C42" s="105"/>
      <c r="D42" s="105"/>
      <c r="E42" s="106"/>
      <c r="F42" s="105"/>
      <c r="G42" s="107"/>
      <c r="H42" s="105"/>
      <c r="I42" s="107"/>
      <c r="J42" s="105"/>
      <c r="K42" s="107"/>
      <c r="L42" s="105"/>
      <c r="M42" s="107"/>
      <c r="N42" s="105"/>
      <c r="O42" s="107"/>
      <c r="P42" s="112"/>
      <c r="Q42" s="113"/>
      <c r="R42" s="113"/>
      <c r="S42" s="105"/>
      <c r="T42" s="105"/>
    </row>
    <row r="43" spans="2:20" ht="30" customHeight="1" x14ac:dyDescent="0.7">
      <c r="B43" s="266" t="s">
        <v>43</v>
      </c>
      <c r="C43" s="266"/>
      <c r="D43" s="267" t="s">
        <v>129</v>
      </c>
      <c r="E43" s="268"/>
      <c r="F43" s="268"/>
      <c r="G43" s="268"/>
      <c r="H43" s="268"/>
      <c r="I43" s="269"/>
      <c r="J43" s="270" t="s">
        <v>130</v>
      </c>
      <c r="K43" s="271"/>
      <c r="L43" s="271"/>
      <c r="M43" s="271"/>
      <c r="N43" s="271"/>
      <c r="O43" s="272"/>
      <c r="P43" s="273" t="s">
        <v>76</v>
      </c>
      <c r="Q43" s="273"/>
      <c r="R43" s="273"/>
      <c r="S43" s="273"/>
      <c r="T43" s="274" t="s">
        <v>77</v>
      </c>
    </row>
    <row r="44" spans="2:20" ht="46.05" customHeight="1" x14ac:dyDescent="0.7">
      <c r="B44" s="86" t="s">
        <v>105</v>
      </c>
      <c r="C44" s="86" t="s">
        <v>106</v>
      </c>
      <c r="D44" s="275" t="s">
        <v>78</v>
      </c>
      <c r="E44" s="275"/>
      <c r="F44" s="276" t="s">
        <v>79</v>
      </c>
      <c r="G44" s="276"/>
      <c r="H44" s="277" t="s">
        <v>80</v>
      </c>
      <c r="I44" s="278"/>
      <c r="J44" s="279" t="s">
        <v>81</v>
      </c>
      <c r="K44" s="279"/>
      <c r="L44" s="280" t="s">
        <v>82</v>
      </c>
      <c r="M44" s="280"/>
      <c r="N44" s="256" t="s">
        <v>83</v>
      </c>
      <c r="O44" s="257"/>
      <c r="P44" s="87" t="s">
        <v>120</v>
      </c>
      <c r="Q44" s="88" t="s">
        <v>74</v>
      </c>
      <c r="R44" s="89" t="s">
        <v>121</v>
      </c>
      <c r="S44" s="90" t="s">
        <v>84</v>
      </c>
      <c r="T44" s="274"/>
    </row>
    <row r="45" spans="2:20" x14ac:dyDescent="0.7">
      <c r="B45" s="258" t="s">
        <v>95</v>
      </c>
      <c r="C45" s="91" t="s">
        <v>96</v>
      </c>
      <c r="D45" s="92">
        <f>'【入力用シート】STEP1 '!M24</f>
        <v>0</v>
      </c>
      <c r="E45" s="93" t="s">
        <v>7</v>
      </c>
      <c r="F45" s="91">
        <v>2</v>
      </c>
      <c r="G45" s="94" t="s">
        <v>85</v>
      </c>
      <c r="H45" s="92">
        <f>D45*F45</f>
        <v>0</v>
      </c>
      <c r="I45" s="94" t="s">
        <v>7</v>
      </c>
      <c r="J45" s="91" t="b">
        <f>IF(G10=1,1)</f>
        <v>0</v>
      </c>
      <c r="K45" s="94" t="s">
        <v>86</v>
      </c>
      <c r="L45" s="91">
        <v>2</v>
      </c>
      <c r="M45" s="94" t="s">
        <v>85</v>
      </c>
      <c r="N45" s="91">
        <f>J45*L45</f>
        <v>0</v>
      </c>
      <c r="O45" s="94" t="s">
        <v>86</v>
      </c>
      <c r="P45" s="95">
        <f>$M$6</f>
        <v>1827</v>
      </c>
      <c r="Q45" s="96">
        <f t="shared" ref="Q45:Q51" si="8">P45*H45</f>
        <v>0</v>
      </c>
      <c r="R45" s="96" t="b">
        <f>IF($G$10=1,100)</f>
        <v>0</v>
      </c>
      <c r="S45" s="96">
        <f>R45*N45</f>
        <v>0</v>
      </c>
      <c r="T45" s="259" t="s">
        <v>97</v>
      </c>
    </row>
    <row r="46" spans="2:20" x14ac:dyDescent="0.7">
      <c r="B46" s="258"/>
      <c r="C46" s="91" t="s">
        <v>25</v>
      </c>
      <c r="D46" s="92">
        <f>'【入力用シート】STEP1 '!M25</f>
        <v>0</v>
      </c>
      <c r="E46" s="93" t="s">
        <v>7</v>
      </c>
      <c r="F46" s="91">
        <v>2</v>
      </c>
      <c r="G46" s="94" t="s">
        <v>85</v>
      </c>
      <c r="H46" s="92">
        <f>D46*F46</f>
        <v>0</v>
      </c>
      <c r="I46" s="94" t="s">
        <v>7</v>
      </c>
      <c r="J46" s="97" t="s">
        <v>88</v>
      </c>
      <c r="K46" s="94"/>
      <c r="L46" s="97" t="s">
        <v>88</v>
      </c>
      <c r="M46" s="94"/>
      <c r="N46" s="97" t="s">
        <v>88</v>
      </c>
      <c r="O46" s="94"/>
      <c r="P46" s="95">
        <f t="shared" ref="P46:P51" si="9">$M$6</f>
        <v>1827</v>
      </c>
      <c r="Q46" s="96">
        <f t="shared" si="8"/>
        <v>0</v>
      </c>
      <c r="R46" s="98" t="s">
        <v>88</v>
      </c>
      <c r="S46" s="97" t="s">
        <v>88</v>
      </c>
      <c r="T46" s="260"/>
    </row>
    <row r="47" spans="2:20" x14ac:dyDescent="0.7">
      <c r="B47" s="258"/>
      <c r="C47" s="91" t="s">
        <v>98</v>
      </c>
      <c r="D47" s="92">
        <f>'【入力用シート】STEP1 '!M26</f>
        <v>0</v>
      </c>
      <c r="E47" s="93" t="s">
        <v>7</v>
      </c>
      <c r="F47" s="91">
        <v>2</v>
      </c>
      <c r="G47" s="94" t="s">
        <v>85</v>
      </c>
      <c r="H47" s="92">
        <f>D47*F47</f>
        <v>0</v>
      </c>
      <c r="I47" s="94" t="s">
        <v>7</v>
      </c>
      <c r="J47" s="91">
        <f>$G$6</f>
        <v>0</v>
      </c>
      <c r="K47" s="94" t="s">
        <v>86</v>
      </c>
      <c r="L47" s="91">
        <v>2</v>
      </c>
      <c r="M47" s="94" t="s">
        <v>85</v>
      </c>
      <c r="N47" s="91">
        <f>J47*L47</f>
        <v>0</v>
      </c>
      <c r="O47" s="94" t="s">
        <v>86</v>
      </c>
      <c r="P47" s="95">
        <f t="shared" si="9"/>
        <v>1827</v>
      </c>
      <c r="Q47" s="96">
        <f t="shared" si="8"/>
        <v>0</v>
      </c>
      <c r="R47" s="96" t="b">
        <f>IF($I$10=1,35+3)</f>
        <v>0</v>
      </c>
      <c r="S47" s="96">
        <f>R47*N47</f>
        <v>0</v>
      </c>
      <c r="T47" s="260"/>
    </row>
    <row r="48" spans="2:20" x14ac:dyDescent="0.7">
      <c r="B48" s="258"/>
      <c r="C48" s="91" t="s">
        <v>93</v>
      </c>
      <c r="D48" s="92">
        <f>'【入力用シート】STEP1 '!M28</f>
        <v>0</v>
      </c>
      <c r="E48" s="93" t="s">
        <v>7</v>
      </c>
      <c r="F48" s="91">
        <v>3</v>
      </c>
      <c r="G48" s="94" t="s">
        <v>85</v>
      </c>
      <c r="H48" s="92">
        <f t="shared" ref="H48:H51" si="10">D48*F48</f>
        <v>0</v>
      </c>
      <c r="I48" s="94" t="s">
        <v>7</v>
      </c>
      <c r="J48" s="91">
        <v>1</v>
      </c>
      <c r="K48" s="94" t="s">
        <v>85</v>
      </c>
      <c r="L48" s="91">
        <v>3</v>
      </c>
      <c r="M48" s="94" t="s">
        <v>85</v>
      </c>
      <c r="N48" s="91">
        <f t="shared" ref="N48" si="11">J48*L48</f>
        <v>3</v>
      </c>
      <c r="O48" s="94" t="s">
        <v>85</v>
      </c>
      <c r="P48" s="95">
        <f t="shared" si="9"/>
        <v>1827</v>
      </c>
      <c r="Q48" s="96">
        <f t="shared" si="8"/>
        <v>0</v>
      </c>
      <c r="R48" s="96" t="b">
        <f>IF($M$10=1,400)</f>
        <v>0</v>
      </c>
      <c r="S48" s="96">
        <f>R48*N48</f>
        <v>0</v>
      </c>
      <c r="T48" s="260"/>
    </row>
    <row r="49" spans="2:20" x14ac:dyDescent="0.7">
      <c r="B49" s="258"/>
      <c r="C49" s="91" t="s">
        <v>27</v>
      </c>
      <c r="D49" s="92">
        <f>'【入力用シート】STEP1 '!M29</f>
        <v>0</v>
      </c>
      <c r="E49" s="93" t="s">
        <v>7</v>
      </c>
      <c r="F49" s="91">
        <v>1</v>
      </c>
      <c r="G49" s="94" t="s">
        <v>85</v>
      </c>
      <c r="H49" s="92">
        <f t="shared" si="10"/>
        <v>0</v>
      </c>
      <c r="I49" s="94" t="s">
        <v>7</v>
      </c>
      <c r="J49" s="97" t="s">
        <v>88</v>
      </c>
      <c r="K49" s="94"/>
      <c r="L49" s="97" t="s">
        <v>88</v>
      </c>
      <c r="M49" s="94"/>
      <c r="N49" s="97" t="s">
        <v>88</v>
      </c>
      <c r="O49" s="94"/>
      <c r="P49" s="95">
        <f t="shared" si="9"/>
        <v>1827</v>
      </c>
      <c r="Q49" s="96">
        <f t="shared" si="8"/>
        <v>0</v>
      </c>
      <c r="R49" s="98" t="s">
        <v>88</v>
      </c>
      <c r="S49" s="97" t="s">
        <v>88</v>
      </c>
      <c r="T49" s="260"/>
    </row>
    <row r="50" spans="2:20" x14ac:dyDescent="0.7">
      <c r="B50" s="258"/>
      <c r="C50" s="91" t="s">
        <v>28</v>
      </c>
      <c r="D50" s="92">
        <f>'【入力用シート】STEP1 '!M30</f>
        <v>0</v>
      </c>
      <c r="E50" s="93" t="s">
        <v>7</v>
      </c>
      <c r="F50" s="91">
        <v>1</v>
      </c>
      <c r="G50" s="94" t="s">
        <v>85</v>
      </c>
      <c r="H50" s="92">
        <f t="shared" si="10"/>
        <v>0</v>
      </c>
      <c r="I50" s="94" t="s">
        <v>7</v>
      </c>
      <c r="J50" s="91">
        <v>1</v>
      </c>
      <c r="K50" s="94" t="s">
        <v>85</v>
      </c>
      <c r="L50" s="91">
        <v>1</v>
      </c>
      <c r="M50" s="94" t="s">
        <v>85</v>
      </c>
      <c r="N50" s="91">
        <f t="shared" ref="N50" si="12">J50*L50</f>
        <v>1</v>
      </c>
      <c r="O50" s="94" t="s">
        <v>85</v>
      </c>
      <c r="P50" s="95">
        <f t="shared" si="9"/>
        <v>1827</v>
      </c>
      <c r="Q50" s="96">
        <f t="shared" si="8"/>
        <v>0</v>
      </c>
      <c r="R50" s="96" t="b">
        <f>IF(D50&gt;0,400)</f>
        <v>0</v>
      </c>
      <c r="S50" s="91">
        <f>R50*N50</f>
        <v>0</v>
      </c>
      <c r="T50" s="260"/>
    </row>
    <row r="51" spans="2:20" x14ac:dyDescent="0.7">
      <c r="B51" s="258"/>
      <c r="C51" s="91" t="s">
        <v>29</v>
      </c>
      <c r="D51" s="92">
        <f>'【入力用シート】STEP1 '!M31</f>
        <v>0</v>
      </c>
      <c r="E51" s="93" t="s">
        <v>7</v>
      </c>
      <c r="F51" s="91">
        <v>1</v>
      </c>
      <c r="G51" s="94" t="s">
        <v>85</v>
      </c>
      <c r="H51" s="92">
        <f t="shared" si="10"/>
        <v>0</v>
      </c>
      <c r="I51" s="94" t="s">
        <v>7</v>
      </c>
      <c r="J51" s="97" t="s">
        <v>88</v>
      </c>
      <c r="K51" s="94"/>
      <c r="L51" s="97" t="s">
        <v>88</v>
      </c>
      <c r="M51" s="94"/>
      <c r="N51" s="97" t="s">
        <v>88</v>
      </c>
      <c r="O51" s="94"/>
      <c r="P51" s="95">
        <f t="shared" si="9"/>
        <v>1827</v>
      </c>
      <c r="Q51" s="96">
        <f t="shared" si="8"/>
        <v>0</v>
      </c>
      <c r="R51" s="98" t="s">
        <v>88</v>
      </c>
      <c r="S51" s="97" t="s">
        <v>88</v>
      </c>
      <c r="T51" s="261"/>
    </row>
    <row r="52" spans="2:20" x14ac:dyDescent="0.7">
      <c r="B52" s="281"/>
      <c r="C52" s="281"/>
      <c r="D52" s="262" t="s">
        <v>10</v>
      </c>
      <c r="E52" s="262"/>
      <c r="F52" s="262"/>
      <c r="G52" s="262"/>
      <c r="H52" s="99">
        <f>SUM(H45:H51)</f>
        <v>0</v>
      </c>
      <c r="I52" s="100" t="s">
        <v>7</v>
      </c>
      <c r="J52" s="282"/>
      <c r="K52" s="283"/>
      <c r="L52" s="283"/>
      <c r="M52" s="283"/>
      <c r="N52" s="283"/>
      <c r="O52" s="284"/>
      <c r="P52" s="101" t="s">
        <v>10</v>
      </c>
      <c r="Q52" s="102">
        <f>SUM(Q45:Q51)</f>
        <v>0</v>
      </c>
      <c r="R52" s="103" t="s">
        <v>10</v>
      </c>
      <c r="S52" s="102">
        <f>SUM(S45:S51)</f>
        <v>0</v>
      </c>
      <c r="T52" s="104"/>
    </row>
    <row r="53" spans="2:20" x14ac:dyDescent="0.7">
      <c r="B53" s="105"/>
      <c r="C53" s="105"/>
      <c r="D53" s="105"/>
      <c r="E53" s="106"/>
      <c r="F53" s="105"/>
      <c r="G53" s="107"/>
      <c r="H53" s="105"/>
      <c r="I53" s="107"/>
      <c r="J53" s="105"/>
      <c r="K53" s="107"/>
      <c r="L53" s="105"/>
      <c r="M53" s="107"/>
      <c r="N53" s="105"/>
      <c r="O53" s="107"/>
      <c r="P53" s="117"/>
      <c r="Q53" s="109"/>
      <c r="R53" s="110"/>
      <c r="S53" s="109"/>
      <c r="T53" s="105"/>
    </row>
    <row r="54" spans="2:20" ht="34.049999999999997" customHeight="1" x14ac:dyDescent="0.7">
      <c r="B54" s="263" t="s">
        <v>131</v>
      </c>
      <c r="C54" s="264"/>
      <c r="D54" s="264"/>
      <c r="E54" s="264"/>
      <c r="F54" s="264"/>
      <c r="G54" s="264"/>
      <c r="H54" s="264"/>
      <c r="I54" s="264"/>
      <c r="J54" s="264"/>
      <c r="K54" s="264"/>
      <c r="L54" s="264"/>
      <c r="M54" s="264"/>
      <c r="N54" s="264"/>
      <c r="O54" s="265"/>
      <c r="P54" s="319">
        <f>H52</f>
        <v>0</v>
      </c>
      <c r="Q54" s="320"/>
      <c r="R54" s="320"/>
      <c r="S54" s="320"/>
      <c r="T54" s="111" t="s">
        <v>7</v>
      </c>
    </row>
    <row r="55" spans="2:20" s="105" customFormat="1" x14ac:dyDescent="0.7">
      <c r="E55" s="106"/>
      <c r="G55" s="107"/>
      <c r="I55" s="107"/>
      <c r="K55" s="107"/>
      <c r="M55" s="107"/>
      <c r="O55" s="107"/>
      <c r="P55" s="112"/>
      <c r="Q55" s="113"/>
      <c r="R55" s="113"/>
    </row>
    <row r="56" spans="2:20" ht="34.049999999999997" customHeight="1" x14ac:dyDescent="0.7">
      <c r="B56" s="263" t="s">
        <v>108</v>
      </c>
      <c r="C56" s="264"/>
      <c r="D56" s="264"/>
      <c r="E56" s="264"/>
      <c r="F56" s="264"/>
      <c r="G56" s="264"/>
      <c r="H56" s="264"/>
      <c r="I56" s="264"/>
      <c r="J56" s="264"/>
      <c r="K56" s="264"/>
      <c r="L56" s="264"/>
      <c r="M56" s="264"/>
      <c r="N56" s="264"/>
      <c r="O56" s="265"/>
      <c r="P56" s="285">
        <f>Q52+S52</f>
        <v>0</v>
      </c>
      <c r="Q56" s="285"/>
      <c r="R56" s="285"/>
      <c r="S56" s="285"/>
      <c r="T56" s="285"/>
    </row>
    <row r="57" spans="2:20" x14ac:dyDescent="0.7">
      <c r="B57" s="105"/>
      <c r="C57" s="105"/>
      <c r="D57" s="105"/>
      <c r="E57" s="106"/>
      <c r="F57" s="105"/>
      <c r="G57" s="107"/>
      <c r="H57" s="105"/>
      <c r="I57" s="107"/>
      <c r="J57" s="105"/>
      <c r="K57" s="107"/>
      <c r="L57" s="105"/>
      <c r="M57" s="107"/>
      <c r="N57" s="105"/>
      <c r="O57" s="107"/>
      <c r="P57" s="112"/>
      <c r="Q57" s="113"/>
      <c r="R57" s="113"/>
      <c r="S57" s="105"/>
      <c r="T57" s="105"/>
    </row>
    <row r="58" spans="2:20" ht="24.4" x14ac:dyDescent="0.7">
      <c r="B58" s="116" t="s">
        <v>99</v>
      </c>
      <c r="C58" s="105"/>
      <c r="D58" s="105"/>
      <c r="E58" s="106"/>
      <c r="F58" s="105"/>
      <c r="G58" s="107"/>
      <c r="H58" s="105"/>
      <c r="I58" s="107"/>
      <c r="J58" s="105"/>
      <c r="K58" s="107"/>
      <c r="L58" s="105"/>
      <c r="M58" s="107"/>
      <c r="N58" s="105"/>
      <c r="O58" s="107"/>
      <c r="P58" s="112"/>
      <c r="Q58" s="113"/>
      <c r="R58" s="113"/>
      <c r="S58" s="105"/>
      <c r="T58" s="105"/>
    </row>
    <row r="59" spans="2:20" ht="30" customHeight="1" x14ac:dyDescent="0.7">
      <c r="B59" s="266" t="s">
        <v>43</v>
      </c>
      <c r="C59" s="266"/>
      <c r="D59" s="267" t="s">
        <v>129</v>
      </c>
      <c r="E59" s="268"/>
      <c r="F59" s="268"/>
      <c r="G59" s="268"/>
      <c r="H59" s="268"/>
      <c r="I59" s="269"/>
      <c r="J59" s="270" t="s">
        <v>130</v>
      </c>
      <c r="K59" s="271"/>
      <c r="L59" s="271"/>
      <c r="M59" s="271"/>
      <c r="N59" s="271"/>
      <c r="O59" s="272"/>
      <c r="P59" s="273" t="s">
        <v>76</v>
      </c>
      <c r="Q59" s="273"/>
      <c r="R59" s="273"/>
      <c r="S59" s="273"/>
      <c r="T59" s="274" t="s">
        <v>77</v>
      </c>
    </row>
    <row r="60" spans="2:20" ht="46.5" customHeight="1" x14ac:dyDescent="0.7">
      <c r="B60" s="86" t="s">
        <v>105</v>
      </c>
      <c r="C60" s="86" t="s">
        <v>106</v>
      </c>
      <c r="D60" s="275" t="s">
        <v>78</v>
      </c>
      <c r="E60" s="275"/>
      <c r="F60" s="276" t="s">
        <v>79</v>
      </c>
      <c r="G60" s="276"/>
      <c r="H60" s="277" t="s">
        <v>80</v>
      </c>
      <c r="I60" s="278"/>
      <c r="J60" s="279" t="s">
        <v>81</v>
      </c>
      <c r="K60" s="279"/>
      <c r="L60" s="280" t="s">
        <v>82</v>
      </c>
      <c r="M60" s="280"/>
      <c r="N60" s="256" t="s">
        <v>83</v>
      </c>
      <c r="O60" s="257"/>
      <c r="P60" s="87" t="s">
        <v>120</v>
      </c>
      <c r="Q60" s="88" t="s">
        <v>74</v>
      </c>
      <c r="R60" s="89" t="s">
        <v>121</v>
      </c>
      <c r="S60" s="90" t="s">
        <v>84</v>
      </c>
      <c r="T60" s="274"/>
    </row>
    <row r="61" spans="2:20" x14ac:dyDescent="0.7">
      <c r="B61" s="258" t="s">
        <v>100</v>
      </c>
      <c r="C61" s="91" t="s">
        <v>30</v>
      </c>
      <c r="D61" s="92">
        <f>'【入力用シート】STEP1 '!M33</f>
        <v>0</v>
      </c>
      <c r="E61" s="93" t="s">
        <v>7</v>
      </c>
      <c r="F61" s="91">
        <v>12</v>
      </c>
      <c r="G61" s="94" t="s">
        <v>85</v>
      </c>
      <c r="H61" s="92">
        <f>D61*F61</f>
        <v>0</v>
      </c>
      <c r="I61" s="94" t="s">
        <v>7</v>
      </c>
      <c r="J61" s="97" t="s">
        <v>88</v>
      </c>
      <c r="K61" s="94"/>
      <c r="L61" s="97" t="s">
        <v>88</v>
      </c>
      <c r="M61" s="94"/>
      <c r="N61" s="97" t="s">
        <v>88</v>
      </c>
      <c r="O61" s="94"/>
      <c r="P61" s="95">
        <f>$M$6</f>
        <v>1827</v>
      </c>
      <c r="Q61" s="96">
        <f>P61*H61</f>
        <v>0</v>
      </c>
      <c r="R61" s="98" t="s">
        <v>88</v>
      </c>
      <c r="S61" s="97" t="s">
        <v>88</v>
      </c>
      <c r="T61" s="258"/>
    </row>
    <row r="62" spans="2:20" x14ac:dyDescent="0.7">
      <c r="B62" s="258"/>
      <c r="C62" s="91" t="s">
        <v>126</v>
      </c>
      <c r="D62" s="92">
        <f>'【入力用シート】STEP1 '!M34</f>
        <v>0</v>
      </c>
      <c r="E62" s="93" t="s">
        <v>7</v>
      </c>
      <c r="F62" s="91">
        <v>12</v>
      </c>
      <c r="G62" s="94" t="s">
        <v>85</v>
      </c>
      <c r="H62" s="92">
        <f>D62*F62</f>
        <v>0</v>
      </c>
      <c r="I62" s="94" t="s">
        <v>7</v>
      </c>
      <c r="J62" s="97" t="s">
        <v>88</v>
      </c>
      <c r="K62" s="94"/>
      <c r="L62" s="97" t="s">
        <v>88</v>
      </c>
      <c r="M62" s="94"/>
      <c r="N62" s="97" t="s">
        <v>88</v>
      </c>
      <c r="O62" s="94"/>
      <c r="P62" s="95">
        <f>$M$6</f>
        <v>1827</v>
      </c>
      <c r="Q62" s="96">
        <f>P62*H62</f>
        <v>0</v>
      </c>
      <c r="R62" s="98" t="s">
        <v>88</v>
      </c>
      <c r="S62" s="97" t="s">
        <v>88</v>
      </c>
      <c r="T62" s="258"/>
    </row>
    <row r="63" spans="2:20" x14ac:dyDescent="0.7">
      <c r="B63" s="258"/>
      <c r="C63" s="91" t="s">
        <v>32</v>
      </c>
      <c r="D63" s="92">
        <f>'【入力用シート】STEP1 '!M35</f>
        <v>0</v>
      </c>
      <c r="E63" s="93" t="s">
        <v>7</v>
      </c>
      <c r="F63" s="91">
        <v>12</v>
      </c>
      <c r="G63" s="94" t="s">
        <v>85</v>
      </c>
      <c r="H63" s="92">
        <f>D63*F63</f>
        <v>0</v>
      </c>
      <c r="I63" s="94" t="s">
        <v>7</v>
      </c>
      <c r="J63" s="97" t="s">
        <v>88</v>
      </c>
      <c r="K63" s="94"/>
      <c r="L63" s="97" t="s">
        <v>88</v>
      </c>
      <c r="M63" s="94"/>
      <c r="N63" s="97" t="s">
        <v>88</v>
      </c>
      <c r="O63" s="94"/>
      <c r="P63" s="95">
        <f>$M$6</f>
        <v>1827</v>
      </c>
      <c r="Q63" s="96">
        <f>P63*H63</f>
        <v>0</v>
      </c>
      <c r="R63" s="98" t="s">
        <v>88</v>
      </c>
      <c r="S63" s="97" t="s">
        <v>88</v>
      </c>
      <c r="T63" s="258"/>
    </row>
    <row r="64" spans="2:20" x14ac:dyDescent="0.7">
      <c r="B64" s="258"/>
      <c r="C64" s="91" t="s">
        <v>33</v>
      </c>
      <c r="D64" s="92">
        <f>'【入力用シート】STEP1 '!M36</f>
        <v>0</v>
      </c>
      <c r="E64" s="93" t="s">
        <v>7</v>
      </c>
      <c r="F64" s="91">
        <v>12</v>
      </c>
      <c r="G64" s="94" t="s">
        <v>85</v>
      </c>
      <c r="H64" s="92">
        <f t="shared" ref="H64" si="13">D64*F64</f>
        <v>0</v>
      </c>
      <c r="I64" s="94" t="s">
        <v>7</v>
      </c>
      <c r="J64" s="97" t="s">
        <v>88</v>
      </c>
      <c r="K64" s="94"/>
      <c r="L64" s="97" t="s">
        <v>88</v>
      </c>
      <c r="M64" s="94"/>
      <c r="N64" s="97" t="s">
        <v>88</v>
      </c>
      <c r="O64" s="94"/>
      <c r="P64" s="95">
        <f>$M$6</f>
        <v>1827</v>
      </c>
      <c r="Q64" s="96">
        <f>P64*H64</f>
        <v>0</v>
      </c>
      <c r="R64" s="98" t="s">
        <v>88</v>
      </c>
      <c r="S64" s="97" t="s">
        <v>88</v>
      </c>
      <c r="T64" s="258"/>
    </row>
    <row r="65" spans="2:20" x14ac:dyDescent="0.7">
      <c r="B65" s="281"/>
      <c r="C65" s="281"/>
      <c r="D65" s="262" t="s">
        <v>10</v>
      </c>
      <c r="E65" s="262"/>
      <c r="F65" s="262"/>
      <c r="G65" s="262"/>
      <c r="H65" s="99">
        <f>SUM(H61:H64)</f>
        <v>0</v>
      </c>
      <c r="I65" s="100" t="s">
        <v>7</v>
      </c>
      <c r="J65" s="282"/>
      <c r="K65" s="283"/>
      <c r="L65" s="283"/>
      <c r="M65" s="283"/>
      <c r="N65" s="283"/>
      <c r="O65" s="284"/>
      <c r="P65" s="101" t="s">
        <v>10</v>
      </c>
      <c r="Q65" s="102">
        <f>SUM(Q61:Q64)</f>
        <v>0</v>
      </c>
      <c r="R65" s="103" t="s">
        <v>10</v>
      </c>
      <c r="S65" s="102">
        <f>SUM(S61:S64)</f>
        <v>0</v>
      </c>
      <c r="T65" s="104"/>
    </row>
    <row r="66" spans="2:20" x14ac:dyDescent="0.7">
      <c r="B66" s="105"/>
      <c r="C66" s="105"/>
      <c r="D66" s="105"/>
      <c r="E66" s="106"/>
      <c r="F66" s="105"/>
      <c r="G66" s="107"/>
      <c r="H66" s="105"/>
      <c r="I66" s="107"/>
      <c r="J66" s="105"/>
      <c r="K66" s="107"/>
      <c r="L66" s="105"/>
      <c r="M66" s="107"/>
      <c r="N66" s="105"/>
      <c r="O66" s="107"/>
      <c r="P66" s="117"/>
      <c r="Q66" s="109"/>
      <c r="R66" s="110"/>
      <c r="S66" s="109"/>
      <c r="T66" s="105"/>
    </row>
    <row r="67" spans="2:20" ht="34.049999999999997" customHeight="1" x14ac:dyDescent="0.7">
      <c r="B67" s="263" t="s">
        <v>131</v>
      </c>
      <c r="C67" s="264"/>
      <c r="D67" s="264"/>
      <c r="E67" s="264"/>
      <c r="F67" s="264"/>
      <c r="G67" s="264"/>
      <c r="H67" s="264"/>
      <c r="I67" s="264"/>
      <c r="J67" s="264"/>
      <c r="K67" s="264"/>
      <c r="L67" s="264"/>
      <c r="M67" s="264"/>
      <c r="N67" s="264"/>
      <c r="O67" s="265"/>
      <c r="P67" s="319">
        <f>H65</f>
        <v>0</v>
      </c>
      <c r="Q67" s="320"/>
      <c r="R67" s="320"/>
      <c r="S67" s="320"/>
      <c r="T67" s="111" t="s">
        <v>7</v>
      </c>
    </row>
    <row r="68" spans="2:20" s="105" customFormat="1" x14ac:dyDescent="0.7">
      <c r="E68" s="106"/>
      <c r="G68" s="107"/>
      <c r="I68" s="107"/>
      <c r="K68" s="107"/>
      <c r="M68" s="107"/>
      <c r="O68" s="107"/>
      <c r="P68" s="112"/>
      <c r="Q68" s="113"/>
      <c r="R68" s="113"/>
    </row>
    <row r="69" spans="2:20" ht="34.049999999999997" customHeight="1" x14ac:dyDescent="0.7">
      <c r="B69" s="263" t="s">
        <v>108</v>
      </c>
      <c r="C69" s="264"/>
      <c r="D69" s="264"/>
      <c r="E69" s="264"/>
      <c r="F69" s="264"/>
      <c r="G69" s="264"/>
      <c r="H69" s="264"/>
      <c r="I69" s="264"/>
      <c r="J69" s="264"/>
      <c r="K69" s="264"/>
      <c r="L69" s="264"/>
      <c r="M69" s="264"/>
      <c r="N69" s="264"/>
      <c r="O69" s="265"/>
      <c r="P69" s="285">
        <f>Q65+S65</f>
        <v>0</v>
      </c>
      <c r="Q69" s="285"/>
      <c r="R69" s="285"/>
      <c r="S69" s="285"/>
      <c r="T69" s="285"/>
    </row>
    <row r="70" spans="2:20" x14ac:dyDescent="0.7">
      <c r="B70" s="105"/>
      <c r="C70" s="105"/>
      <c r="D70" s="105"/>
      <c r="E70" s="106"/>
      <c r="F70" s="105"/>
      <c r="G70" s="107"/>
      <c r="H70" s="105"/>
      <c r="I70" s="107"/>
      <c r="J70" s="105"/>
      <c r="K70" s="107"/>
      <c r="L70" s="105"/>
      <c r="M70" s="107"/>
      <c r="N70" s="105"/>
      <c r="O70" s="107"/>
      <c r="P70" s="112"/>
      <c r="Q70" s="113"/>
      <c r="R70" s="113"/>
      <c r="S70" s="105"/>
      <c r="T70" s="105"/>
    </row>
    <row r="71" spans="2:20" ht="24.4" x14ac:dyDescent="0.7">
      <c r="B71" s="116" t="s">
        <v>101</v>
      </c>
      <c r="C71" s="105"/>
      <c r="D71" s="105"/>
      <c r="E71" s="106"/>
      <c r="F71" s="105"/>
      <c r="G71" s="107"/>
      <c r="H71" s="105"/>
      <c r="I71" s="107"/>
      <c r="J71" s="105"/>
      <c r="K71" s="107"/>
      <c r="L71" s="105"/>
      <c r="M71" s="107"/>
      <c r="N71" s="105"/>
      <c r="O71" s="107"/>
      <c r="P71" s="112"/>
      <c r="Q71" s="113"/>
      <c r="R71" s="113"/>
      <c r="S71" s="105"/>
      <c r="T71" s="105"/>
    </row>
    <row r="72" spans="2:20" ht="30" customHeight="1" x14ac:dyDescent="0.7">
      <c r="B72" s="266" t="s">
        <v>43</v>
      </c>
      <c r="C72" s="266"/>
      <c r="D72" s="267" t="s">
        <v>129</v>
      </c>
      <c r="E72" s="268"/>
      <c r="F72" s="268"/>
      <c r="G72" s="268"/>
      <c r="H72" s="268"/>
      <c r="I72" s="269"/>
      <c r="J72" s="270" t="s">
        <v>130</v>
      </c>
      <c r="K72" s="271"/>
      <c r="L72" s="271"/>
      <c r="M72" s="271"/>
      <c r="N72" s="271"/>
      <c r="O72" s="272"/>
      <c r="P72" s="273" t="s">
        <v>76</v>
      </c>
      <c r="Q72" s="273"/>
      <c r="R72" s="273"/>
      <c r="S72" s="273"/>
      <c r="T72" s="274" t="s">
        <v>77</v>
      </c>
    </row>
    <row r="73" spans="2:20" ht="46.05" customHeight="1" x14ac:dyDescent="0.7">
      <c r="B73" s="86" t="s">
        <v>105</v>
      </c>
      <c r="C73" s="86" t="s">
        <v>106</v>
      </c>
      <c r="D73" s="275" t="s">
        <v>78</v>
      </c>
      <c r="E73" s="275"/>
      <c r="F73" s="276" t="s">
        <v>79</v>
      </c>
      <c r="G73" s="276"/>
      <c r="H73" s="277" t="s">
        <v>80</v>
      </c>
      <c r="I73" s="278"/>
      <c r="J73" s="279" t="s">
        <v>81</v>
      </c>
      <c r="K73" s="279"/>
      <c r="L73" s="280" t="s">
        <v>82</v>
      </c>
      <c r="M73" s="280"/>
      <c r="N73" s="256" t="s">
        <v>83</v>
      </c>
      <c r="O73" s="257"/>
      <c r="P73" s="87" t="s">
        <v>120</v>
      </c>
      <c r="Q73" s="88" t="s">
        <v>74</v>
      </c>
      <c r="R73" s="89" t="s">
        <v>121</v>
      </c>
      <c r="S73" s="90" t="s">
        <v>84</v>
      </c>
      <c r="T73" s="274"/>
    </row>
    <row r="74" spans="2:20" x14ac:dyDescent="0.7">
      <c r="B74" s="258" t="s">
        <v>102</v>
      </c>
      <c r="C74" s="91" t="s">
        <v>34</v>
      </c>
      <c r="D74" s="92">
        <f>'【入力用シート】STEP1 '!M39</f>
        <v>0</v>
      </c>
      <c r="E74" s="93" t="s">
        <v>7</v>
      </c>
      <c r="F74" s="91">
        <v>12</v>
      </c>
      <c r="G74" s="94" t="s">
        <v>85</v>
      </c>
      <c r="H74" s="92">
        <f>D74*F74</f>
        <v>0</v>
      </c>
      <c r="I74" s="94" t="s">
        <v>7</v>
      </c>
      <c r="J74" s="97" t="s">
        <v>88</v>
      </c>
      <c r="K74" s="94"/>
      <c r="L74" s="97" t="s">
        <v>88</v>
      </c>
      <c r="M74" s="94"/>
      <c r="N74" s="97" t="s">
        <v>88</v>
      </c>
      <c r="O74" s="94"/>
      <c r="P74" s="95">
        <f>$M$6</f>
        <v>1827</v>
      </c>
      <c r="Q74" s="96">
        <f>P74*H74</f>
        <v>0</v>
      </c>
      <c r="R74" s="98" t="s">
        <v>88</v>
      </c>
      <c r="S74" s="97" t="s">
        <v>88</v>
      </c>
      <c r="T74" s="259"/>
    </row>
    <row r="75" spans="2:20" x14ac:dyDescent="0.7">
      <c r="B75" s="258"/>
      <c r="C75" s="91" t="s">
        <v>35</v>
      </c>
      <c r="D75" s="92">
        <f>'【入力用シート】STEP1 '!M40</f>
        <v>0</v>
      </c>
      <c r="E75" s="93" t="s">
        <v>7</v>
      </c>
      <c r="F75" s="91">
        <v>12</v>
      </c>
      <c r="G75" s="94" t="s">
        <v>85</v>
      </c>
      <c r="H75" s="92">
        <f>D75*F75</f>
        <v>0</v>
      </c>
      <c r="I75" s="94" t="s">
        <v>7</v>
      </c>
      <c r="J75" s="97" t="s">
        <v>88</v>
      </c>
      <c r="K75" s="94"/>
      <c r="L75" s="97" t="s">
        <v>88</v>
      </c>
      <c r="M75" s="94"/>
      <c r="N75" s="97" t="s">
        <v>88</v>
      </c>
      <c r="O75" s="94"/>
      <c r="P75" s="95">
        <f t="shared" ref="P75:P78" si="14">$M$6</f>
        <v>1827</v>
      </c>
      <c r="Q75" s="96">
        <f t="shared" ref="Q75:Q78" si="15">P75*H75</f>
        <v>0</v>
      </c>
      <c r="R75" s="98" t="s">
        <v>88</v>
      </c>
      <c r="S75" s="97" t="s">
        <v>88</v>
      </c>
      <c r="T75" s="260"/>
    </row>
    <row r="76" spans="2:20" x14ac:dyDescent="0.7">
      <c r="B76" s="258"/>
      <c r="C76" s="91" t="s">
        <v>36</v>
      </c>
      <c r="D76" s="92">
        <f>'【入力用シート】STEP1 '!M41</f>
        <v>0</v>
      </c>
      <c r="E76" s="93" t="s">
        <v>7</v>
      </c>
      <c r="F76" s="91">
        <v>12</v>
      </c>
      <c r="G76" s="94" t="s">
        <v>85</v>
      </c>
      <c r="H76" s="92">
        <f>D76*F76</f>
        <v>0</v>
      </c>
      <c r="I76" s="94" t="s">
        <v>7</v>
      </c>
      <c r="J76" s="97" t="s">
        <v>88</v>
      </c>
      <c r="K76" s="94"/>
      <c r="L76" s="97" t="s">
        <v>88</v>
      </c>
      <c r="M76" s="94"/>
      <c r="N76" s="97" t="s">
        <v>88</v>
      </c>
      <c r="O76" s="94"/>
      <c r="P76" s="95">
        <f t="shared" si="14"/>
        <v>1827</v>
      </c>
      <c r="Q76" s="96">
        <f t="shared" si="15"/>
        <v>0</v>
      </c>
      <c r="R76" s="98" t="s">
        <v>88</v>
      </c>
      <c r="S76" s="97" t="s">
        <v>88</v>
      </c>
      <c r="T76" s="260"/>
    </row>
    <row r="77" spans="2:20" x14ac:dyDescent="0.7">
      <c r="B77" s="258"/>
      <c r="C77" s="91" t="s">
        <v>37</v>
      </c>
      <c r="D77" s="92">
        <f>'【入力用シート】STEP1 '!M42</f>
        <v>0</v>
      </c>
      <c r="E77" s="93" t="s">
        <v>7</v>
      </c>
      <c r="F77" s="91">
        <v>12</v>
      </c>
      <c r="G77" s="94" t="s">
        <v>85</v>
      </c>
      <c r="H77" s="92">
        <f t="shared" ref="H77:H78" si="16">D77*F77</f>
        <v>0</v>
      </c>
      <c r="I77" s="94" t="s">
        <v>7</v>
      </c>
      <c r="J77" s="97" t="s">
        <v>88</v>
      </c>
      <c r="K77" s="94"/>
      <c r="L77" s="97" t="s">
        <v>88</v>
      </c>
      <c r="M77" s="94"/>
      <c r="N77" s="97" t="s">
        <v>88</v>
      </c>
      <c r="O77" s="94"/>
      <c r="P77" s="95">
        <f t="shared" si="14"/>
        <v>1827</v>
      </c>
      <c r="Q77" s="96">
        <f t="shared" si="15"/>
        <v>0</v>
      </c>
      <c r="R77" s="98" t="s">
        <v>88</v>
      </c>
      <c r="S77" s="97" t="s">
        <v>88</v>
      </c>
      <c r="T77" s="260"/>
    </row>
    <row r="78" spans="2:20" x14ac:dyDescent="0.7">
      <c r="B78" s="258"/>
      <c r="C78" s="91" t="s">
        <v>22</v>
      </c>
      <c r="D78" s="92">
        <f>'【入力用シート】STEP1 '!M43</f>
        <v>0</v>
      </c>
      <c r="E78" s="93" t="s">
        <v>7</v>
      </c>
      <c r="F78" s="91">
        <v>12</v>
      </c>
      <c r="G78" s="94" t="s">
        <v>85</v>
      </c>
      <c r="H78" s="92">
        <f t="shared" si="16"/>
        <v>0</v>
      </c>
      <c r="I78" s="94" t="s">
        <v>7</v>
      </c>
      <c r="J78" s="97" t="s">
        <v>88</v>
      </c>
      <c r="K78" s="94"/>
      <c r="L78" s="97" t="s">
        <v>88</v>
      </c>
      <c r="M78" s="94"/>
      <c r="N78" s="97" t="s">
        <v>88</v>
      </c>
      <c r="O78" s="94"/>
      <c r="P78" s="95">
        <f t="shared" si="14"/>
        <v>1827</v>
      </c>
      <c r="Q78" s="96">
        <f t="shared" si="15"/>
        <v>0</v>
      </c>
      <c r="R78" s="98" t="s">
        <v>88</v>
      </c>
      <c r="S78" s="97" t="s">
        <v>88</v>
      </c>
      <c r="T78" s="261"/>
    </row>
    <row r="79" spans="2:20" x14ac:dyDescent="0.7">
      <c r="B79" s="281"/>
      <c r="C79" s="281"/>
      <c r="D79" s="262" t="s">
        <v>10</v>
      </c>
      <c r="E79" s="262"/>
      <c r="F79" s="262"/>
      <c r="G79" s="262"/>
      <c r="H79" s="99">
        <f>SUM(H74:H78)</f>
        <v>0</v>
      </c>
      <c r="I79" s="100" t="s">
        <v>7</v>
      </c>
      <c r="J79" s="282"/>
      <c r="K79" s="283"/>
      <c r="L79" s="283"/>
      <c r="M79" s="283"/>
      <c r="N79" s="283"/>
      <c r="O79" s="284"/>
      <c r="P79" s="101" t="s">
        <v>10</v>
      </c>
      <c r="Q79" s="102">
        <f>SUM(Q74:Q78)</f>
        <v>0</v>
      </c>
      <c r="R79" s="103" t="s">
        <v>10</v>
      </c>
      <c r="S79" s="102">
        <f>SUM(S74:S78)</f>
        <v>0</v>
      </c>
      <c r="T79" s="104"/>
    </row>
    <row r="80" spans="2:20" x14ac:dyDescent="0.7">
      <c r="B80" s="105"/>
      <c r="C80" s="105"/>
      <c r="D80" s="105"/>
      <c r="E80" s="106"/>
      <c r="F80" s="105"/>
      <c r="G80" s="107"/>
      <c r="H80" s="105"/>
      <c r="I80" s="107"/>
      <c r="J80" s="105"/>
      <c r="K80" s="107"/>
      <c r="L80" s="105"/>
      <c r="M80" s="107"/>
      <c r="N80" s="105"/>
      <c r="O80" s="107"/>
      <c r="P80" s="115"/>
      <c r="Q80" s="109"/>
      <c r="R80" s="110"/>
      <c r="S80" s="109"/>
      <c r="T80" s="105"/>
    </row>
    <row r="81" spans="2:20" ht="34.049999999999997" customHeight="1" x14ac:dyDescent="0.7">
      <c r="B81" s="263" t="s">
        <v>131</v>
      </c>
      <c r="C81" s="264"/>
      <c r="D81" s="264"/>
      <c r="E81" s="264"/>
      <c r="F81" s="264"/>
      <c r="G81" s="264"/>
      <c r="H81" s="264"/>
      <c r="I81" s="264"/>
      <c r="J81" s="264"/>
      <c r="K81" s="264"/>
      <c r="L81" s="264"/>
      <c r="M81" s="264"/>
      <c r="N81" s="264"/>
      <c r="O81" s="265"/>
      <c r="P81" s="319">
        <f>H79</f>
        <v>0</v>
      </c>
      <c r="Q81" s="320"/>
      <c r="R81" s="320"/>
      <c r="S81" s="320"/>
      <c r="T81" s="111" t="s">
        <v>7</v>
      </c>
    </row>
    <row r="82" spans="2:20" s="105" customFormat="1" x14ac:dyDescent="0.7">
      <c r="E82" s="106"/>
      <c r="G82" s="107"/>
      <c r="I82" s="107"/>
      <c r="K82" s="107"/>
      <c r="M82" s="107"/>
      <c r="O82" s="107"/>
      <c r="P82" s="112"/>
      <c r="Q82" s="113"/>
      <c r="R82" s="113"/>
    </row>
    <row r="83" spans="2:20" ht="34.049999999999997" customHeight="1" x14ac:dyDescent="0.7">
      <c r="B83" s="263" t="s">
        <v>108</v>
      </c>
      <c r="C83" s="264"/>
      <c r="D83" s="264"/>
      <c r="E83" s="264"/>
      <c r="F83" s="264"/>
      <c r="G83" s="264"/>
      <c r="H83" s="264"/>
      <c r="I83" s="264"/>
      <c r="J83" s="264"/>
      <c r="K83" s="264"/>
      <c r="L83" s="264"/>
      <c r="M83" s="264"/>
      <c r="N83" s="264"/>
      <c r="O83" s="265"/>
      <c r="P83" s="285">
        <f>Q79+S79</f>
        <v>0</v>
      </c>
      <c r="Q83" s="285"/>
      <c r="R83" s="285"/>
      <c r="S83" s="285"/>
      <c r="T83" s="285"/>
    </row>
    <row r="84" spans="2:20" x14ac:dyDescent="0.7">
      <c r="B84" s="105"/>
      <c r="C84" s="105"/>
      <c r="D84" s="105"/>
      <c r="E84" s="106"/>
      <c r="F84" s="105"/>
      <c r="G84" s="107"/>
      <c r="H84" s="105"/>
      <c r="I84" s="107"/>
      <c r="J84" s="105"/>
      <c r="K84" s="107"/>
      <c r="L84" s="105"/>
      <c r="M84" s="107"/>
      <c r="N84" s="105"/>
      <c r="O84" s="107"/>
      <c r="P84" s="112"/>
      <c r="Q84" s="113"/>
      <c r="R84" s="113"/>
      <c r="S84" s="105"/>
      <c r="T84" s="105"/>
    </row>
    <row r="85" spans="2:20" ht="37.5" customHeight="1" x14ac:dyDescent="0.7">
      <c r="B85" s="294" t="s">
        <v>133</v>
      </c>
      <c r="C85" s="295"/>
      <c r="D85" s="295"/>
      <c r="E85" s="295"/>
      <c r="F85" s="295"/>
      <c r="G85" s="295"/>
      <c r="H85" s="295"/>
      <c r="I85" s="295"/>
      <c r="J85" s="295"/>
      <c r="K85" s="295"/>
      <c r="L85" s="295"/>
      <c r="M85" s="295"/>
      <c r="N85" s="295"/>
      <c r="O85" s="296"/>
      <c r="P85" s="319">
        <f>P38+P54+P67+P81+P22</f>
        <v>0</v>
      </c>
      <c r="Q85" s="320"/>
      <c r="R85" s="320"/>
      <c r="S85" s="320"/>
      <c r="T85" s="111" t="s">
        <v>7</v>
      </c>
    </row>
    <row r="86" spans="2:20" s="105" customFormat="1" x14ac:dyDescent="0.7">
      <c r="E86" s="106"/>
      <c r="G86" s="107"/>
      <c r="I86" s="107"/>
      <c r="K86" s="107"/>
      <c r="M86" s="107"/>
      <c r="O86" s="107"/>
      <c r="P86" s="112"/>
      <c r="Q86" s="113"/>
      <c r="R86" s="113"/>
    </row>
    <row r="87" spans="2:20" ht="37.5" customHeight="1" x14ac:dyDescent="0.7">
      <c r="B87" s="294" t="s">
        <v>134</v>
      </c>
      <c r="C87" s="295"/>
      <c r="D87" s="295"/>
      <c r="E87" s="295"/>
      <c r="F87" s="295"/>
      <c r="G87" s="295"/>
      <c r="H87" s="295"/>
      <c r="I87" s="295"/>
      <c r="J87" s="295"/>
      <c r="K87" s="295"/>
      <c r="L87" s="295"/>
      <c r="M87" s="295"/>
      <c r="N87" s="295"/>
      <c r="O87" s="296"/>
      <c r="P87" s="285" t="e">
        <f>P24+P40+P56+P69+P83</f>
        <v>#DIV/0!</v>
      </c>
      <c r="Q87" s="285"/>
      <c r="R87" s="285"/>
      <c r="S87" s="285"/>
      <c r="T87" s="285"/>
    </row>
    <row r="88" spans="2:20" x14ac:dyDescent="0.7">
      <c r="B88" s="105"/>
      <c r="C88" s="105"/>
      <c r="D88" s="105"/>
      <c r="E88" s="106"/>
      <c r="F88" s="105"/>
      <c r="G88" s="107"/>
      <c r="H88" s="105"/>
      <c r="I88" s="107"/>
      <c r="J88" s="105"/>
      <c r="K88" s="107"/>
      <c r="L88" s="105"/>
      <c r="M88" s="107"/>
      <c r="N88" s="105"/>
      <c r="O88" s="107"/>
      <c r="P88" s="112"/>
      <c r="Q88" s="113"/>
      <c r="R88" s="113"/>
      <c r="S88" s="105"/>
      <c r="T88" s="105"/>
    </row>
  </sheetData>
  <sheetProtection algorithmName="SHA-512" hashValue="BUOmgfSpYsm9mbwtqP9VIn8nr7H/cF0LJPNS5BG647GngWYzLbI19quHsyRvRfZc8/E8jnEfw2X/4AmtAow3Ag==" saltValue="ihpVp3XVyPQOsl8a8qE/Wg==" spinCount="100000" sheet="1" objects="1" scenarios="1"/>
  <mergeCells count="124">
    <mergeCell ref="M7:N7"/>
    <mergeCell ref="D8:F8"/>
    <mergeCell ref="G8:H8"/>
    <mergeCell ref="J8:L8"/>
    <mergeCell ref="M8:N8"/>
    <mergeCell ref="D9:E9"/>
    <mergeCell ref="J9:L9"/>
    <mergeCell ref="M9:N9"/>
    <mergeCell ref="B3:T3"/>
    <mergeCell ref="B6:C10"/>
    <mergeCell ref="D6:F6"/>
    <mergeCell ref="G6:H6"/>
    <mergeCell ref="J6:L6"/>
    <mergeCell ref="M6:N6"/>
    <mergeCell ref="P6:T6"/>
    <mergeCell ref="D7:F7"/>
    <mergeCell ref="G7:H7"/>
    <mergeCell ref="J7:L7"/>
    <mergeCell ref="D10:E10"/>
    <mergeCell ref="J10:K10"/>
    <mergeCell ref="B15:B19"/>
    <mergeCell ref="T15:T19"/>
    <mergeCell ref="B20:C20"/>
    <mergeCell ref="D20:G20"/>
    <mergeCell ref="J20:O20"/>
    <mergeCell ref="B22:O22"/>
    <mergeCell ref="P22:S22"/>
    <mergeCell ref="T13:T14"/>
    <mergeCell ref="D14:E14"/>
    <mergeCell ref="F14:G14"/>
    <mergeCell ref="H14:I14"/>
    <mergeCell ref="J14:K14"/>
    <mergeCell ref="L14:M14"/>
    <mergeCell ref="N14:O14"/>
    <mergeCell ref="B13:C13"/>
    <mergeCell ref="D13:I13"/>
    <mergeCell ref="J13:O13"/>
    <mergeCell ref="P13:S13"/>
    <mergeCell ref="J28:K28"/>
    <mergeCell ref="L28:M28"/>
    <mergeCell ref="N28:O28"/>
    <mergeCell ref="B29:B35"/>
    <mergeCell ref="T29:T35"/>
    <mergeCell ref="B36:C36"/>
    <mergeCell ref="D36:G36"/>
    <mergeCell ref="J36:O36"/>
    <mergeCell ref="B24:O24"/>
    <mergeCell ref="P24:T24"/>
    <mergeCell ref="B27:C27"/>
    <mergeCell ref="D27:I27"/>
    <mergeCell ref="J27:O27"/>
    <mergeCell ref="P27:S27"/>
    <mergeCell ref="T27:T28"/>
    <mergeCell ref="D28:E28"/>
    <mergeCell ref="F28:G28"/>
    <mergeCell ref="H28:I28"/>
    <mergeCell ref="B38:O38"/>
    <mergeCell ref="P38:S38"/>
    <mergeCell ref="B40:O40"/>
    <mergeCell ref="P40:T40"/>
    <mergeCell ref="B43:C43"/>
    <mergeCell ref="D43:I43"/>
    <mergeCell ref="J43:O43"/>
    <mergeCell ref="P43:S43"/>
    <mergeCell ref="T43:T44"/>
    <mergeCell ref="D44:E44"/>
    <mergeCell ref="T45:T51"/>
    <mergeCell ref="B52:C52"/>
    <mergeCell ref="D52:G52"/>
    <mergeCell ref="J52:O52"/>
    <mergeCell ref="B54:O54"/>
    <mergeCell ref="P54:S54"/>
    <mergeCell ref="F44:G44"/>
    <mergeCell ref="H44:I44"/>
    <mergeCell ref="J44:K44"/>
    <mergeCell ref="L44:M44"/>
    <mergeCell ref="N44:O44"/>
    <mergeCell ref="B45:B51"/>
    <mergeCell ref="J60:K60"/>
    <mergeCell ref="L60:M60"/>
    <mergeCell ref="N60:O60"/>
    <mergeCell ref="B61:B64"/>
    <mergeCell ref="T61:T64"/>
    <mergeCell ref="B65:C65"/>
    <mergeCell ref="D65:G65"/>
    <mergeCell ref="J65:O65"/>
    <mergeCell ref="B56:O56"/>
    <mergeCell ref="P56:T56"/>
    <mergeCell ref="B59:C59"/>
    <mergeCell ref="D59:I59"/>
    <mergeCell ref="J59:O59"/>
    <mergeCell ref="P59:S59"/>
    <mergeCell ref="T59:T60"/>
    <mergeCell ref="D60:E60"/>
    <mergeCell ref="F60:G60"/>
    <mergeCell ref="H60:I60"/>
    <mergeCell ref="F73:G73"/>
    <mergeCell ref="H73:I73"/>
    <mergeCell ref="J73:K73"/>
    <mergeCell ref="L73:M73"/>
    <mergeCell ref="N73:O73"/>
    <mergeCell ref="B74:B78"/>
    <mergeCell ref="B67:O67"/>
    <mergeCell ref="P67:S67"/>
    <mergeCell ref="B69:O69"/>
    <mergeCell ref="P69:T69"/>
    <mergeCell ref="B72:C72"/>
    <mergeCell ref="D72:I72"/>
    <mergeCell ref="J72:O72"/>
    <mergeCell ref="P72:S72"/>
    <mergeCell ref="T72:T73"/>
    <mergeCell ref="D73:E73"/>
    <mergeCell ref="B83:O83"/>
    <mergeCell ref="P83:T83"/>
    <mergeCell ref="B85:O85"/>
    <mergeCell ref="P85:S85"/>
    <mergeCell ref="B87:O87"/>
    <mergeCell ref="P87:T87"/>
    <mergeCell ref="T74:T78"/>
    <mergeCell ref="B79:C79"/>
    <mergeCell ref="D79:G79"/>
    <mergeCell ref="J79:O79"/>
    <mergeCell ref="B81:O81"/>
    <mergeCell ref="P81:S81"/>
  </mergeCells>
  <phoneticPr fontId="2"/>
  <pageMargins left="0.7" right="0.7" top="0.75" bottom="0.75" header="0.3" footer="0.3"/>
  <pageSetup paperSize="8"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88dc__x8db3_ xmlns="26438d50-f842-4544-8546-acfc7b245376" xsi:nil="true"/>
    <lcf76f155ced4ddcb4097134ff3c332f xmlns="26438d50-f842-4544-8546-acfc7b245376">
      <Terms xmlns="http://schemas.microsoft.com/office/infopath/2007/PartnerControls"/>
    </lcf76f155ced4ddcb4097134ff3c332f>
    <TaxCatchAll xmlns="48529113-c0b7-42e7-affa-7334e6ee1b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F3FDD9A3B98F45AFE63F345958127E" ma:contentTypeVersion="17" ma:contentTypeDescription="新しいドキュメントを作成します。" ma:contentTypeScope="" ma:versionID="e14cabe7e67d77499f8ecec7fdec7f3c">
  <xsd:schema xmlns:xsd="http://www.w3.org/2001/XMLSchema" xmlns:xs="http://www.w3.org/2001/XMLSchema" xmlns:p="http://schemas.microsoft.com/office/2006/metadata/properties" xmlns:ns2="26438d50-f842-4544-8546-acfc7b245376" xmlns:ns3="48529113-c0b7-42e7-affa-7334e6ee1baa" targetNamespace="http://schemas.microsoft.com/office/2006/metadata/properties" ma:root="true" ma:fieldsID="c46a608c7fc0730698c533e7905a4991" ns2:_="" ns3:_="">
    <xsd:import namespace="26438d50-f842-4544-8546-acfc7b245376"/>
    <xsd:import namespace="48529113-c0b7-42e7-affa-7334e6ee1b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_x88dc__x8db3_"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38d50-f842-4544-8546-acfc7b245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_x88dc__x8db3_" ma:index="12" nillable="true" ma:displayName="補足" ma:internalName="_x88dc__x8db3_">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29113-c0b7-42e7-affa-7334e6ee1baa"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4fa8022-8260-4280-bd94-59da128ac24f}" ma:internalName="TaxCatchAll" ma:showField="CatchAllData" ma:web="48529113-c0b7-42e7-affa-7334e6ee1b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A05EB3-566C-42A6-A344-93CB7CCD2904}">
  <ds:schemaRefs>
    <ds:schemaRef ds:uri="http://schemas.microsoft.com/sharepoint/v3/contenttype/forms"/>
  </ds:schemaRefs>
</ds:datastoreItem>
</file>

<file path=customXml/itemProps2.xml><?xml version="1.0" encoding="utf-8"?>
<ds:datastoreItem xmlns:ds="http://schemas.openxmlformats.org/officeDocument/2006/customXml" ds:itemID="{7D089BDC-0ECA-41C1-80C0-B7E5FA9D44A8}">
  <ds:schemaRefs>
    <ds:schemaRef ds:uri="http://schemas.microsoft.com/office/2006/metadata/properties"/>
    <ds:schemaRef ds:uri="http://schemas.microsoft.com/office/infopath/2007/PartnerControls"/>
    <ds:schemaRef ds:uri="26438d50-f842-4544-8546-acfc7b245376"/>
    <ds:schemaRef ds:uri="48529113-c0b7-42e7-affa-7334e6ee1baa"/>
  </ds:schemaRefs>
</ds:datastoreItem>
</file>

<file path=customXml/itemProps3.xml><?xml version="1.0" encoding="utf-8"?>
<ds:datastoreItem xmlns:ds="http://schemas.openxmlformats.org/officeDocument/2006/customXml" ds:itemID="{4FA1AEE3-334F-4134-874D-363714620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38d50-f842-4544-8546-acfc7b245376"/>
    <ds:schemaRef ds:uri="48529113-c0b7-42e7-affa-7334e6ee1b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使い方</vt:lpstr>
      <vt:lpstr>【入力例】STEP1</vt:lpstr>
      <vt:lpstr>【入力例】STEP２</vt:lpstr>
      <vt:lpstr>【入力用シート】STEP1 </vt:lpstr>
      <vt:lpstr>【入力用シート】STEP２</vt:lpstr>
      <vt:lpstr>'【入力用シート】STEP1 '!Print_Area</vt:lpstr>
      <vt:lpstr>【入力用シート】STEP２!Print_Area</vt:lpstr>
      <vt:lpstr>【入力例】STEP1!Print_Area</vt:lpstr>
      <vt:lpstr>【入力例】STEP２!Print_Area</vt:lpstr>
      <vt:lpstr>使い方!Print_Area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2018-08-28T07:22:45Z</dcterms:created>
  <dcterms:modified xsi:type="dcterms:W3CDTF">2025-10-08T06:48:07Z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0x010100F3F3FDD9A3B98F45AFE63F345958127E</vt:lpwstr>
  </property>
</Properties>
</file>